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1"/>
  </bookViews>
  <sheets>
    <sheet name="Arkusz1" sheetId="1" r:id="rId1"/>
    <sheet name="ZAŁ 1 DOCHO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<sst xmlns="http://schemas.openxmlformats.org/spreadsheetml/2006/main" count="527" uniqueCount="309">
  <si>
    <t>II. DOCHODY</t>
  </si>
  <si>
    <t>Wyszczególnienie</t>
  </si>
  <si>
    <t>Plan wg Uchwały Budżetowej na 2009r.</t>
  </si>
  <si>
    <t>Plan po zmianach na 2009r.</t>
  </si>
  <si>
    <t>Wykonanie za 2009r.</t>
  </si>
  <si>
    <t>Dochody ogółem w zł</t>
  </si>
  <si>
    <t>w tym:</t>
  </si>
  <si>
    <t>- dochody własne</t>
  </si>
  <si>
    <t>- subwencja ogólna</t>
  </si>
  <si>
    <t>- dotacje celowe</t>
  </si>
  <si>
    <t>Realizację dochodów własnych według ich źródeł przedstawia zestawienie:</t>
  </si>
  <si>
    <t>Lp</t>
  </si>
  <si>
    <t>1.</t>
  </si>
  <si>
    <t>2.</t>
  </si>
  <si>
    <t>3.</t>
  </si>
  <si>
    <t>4.</t>
  </si>
  <si>
    <t>5.</t>
  </si>
  <si>
    <t>Plan dochodów na 2009r. w zł</t>
  </si>
  <si>
    <t>Realizacja dochodów za            2009r.  zł.</t>
  </si>
  <si>
    <t>% wykonania planu</t>
  </si>
  <si>
    <t>Podatek rolny</t>
  </si>
  <si>
    <t>Podatek rolny (osoby fizyczne        i osoby prawne)</t>
  </si>
  <si>
    <t>Podatek leśny (osoby fizyczne i osoby prawne)</t>
  </si>
  <si>
    <t>- od osób prawnych</t>
  </si>
  <si>
    <t>- od osób fizycznych</t>
  </si>
  <si>
    <t>Podatek od środków transportowych</t>
  </si>
  <si>
    <t>Podatek od spadków i darowizn</t>
  </si>
  <si>
    <t>Karta podatkowa</t>
  </si>
  <si>
    <t>Opłata od posiadania psów</t>
  </si>
  <si>
    <t>Opłata skarbowa</t>
  </si>
  <si>
    <t>Wpływy z różnych opłat</t>
  </si>
  <si>
    <t>Odsetki od nieterminowych wpłat</t>
  </si>
  <si>
    <t>Opłata targowa</t>
  </si>
  <si>
    <t>- najem lokali mieszkalnych</t>
  </si>
  <si>
    <t>- sprzedaż składników majątkowych</t>
  </si>
  <si>
    <t>- pozostałe</t>
  </si>
  <si>
    <t>Pozostałe dochody</t>
  </si>
  <si>
    <t>Wpływy z różnych dochodów</t>
  </si>
  <si>
    <t>Podatek od nieruchomości:</t>
  </si>
  <si>
    <t>Podatek od czynności cywilnoprawnych</t>
  </si>
  <si>
    <t>Dochody z majątku gminy:</t>
  </si>
  <si>
    <t>Opłaty za zezw. na sprzedaż alkoholu</t>
  </si>
  <si>
    <t>Grzywny, mandaty i inne kary</t>
  </si>
  <si>
    <t>Udziały w podatkach stan. Dochód budżetu państwa</t>
  </si>
  <si>
    <t>Opłata roczna za użytkowanie wieczyste</t>
  </si>
  <si>
    <t>Opłaty adiacenckie</t>
  </si>
  <si>
    <t>Wpływy z różnych dochodów         tj. nadpłaty z rozliczeń mediów przez Wspólnoty Mieszkaniowe za mieszkania gminy</t>
  </si>
  <si>
    <t>RAZEM</t>
  </si>
  <si>
    <t>Dział</t>
  </si>
  <si>
    <t>Rozdz.</t>
  </si>
  <si>
    <t>§</t>
  </si>
  <si>
    <t>Treść</t>
  </si>
  <si>
    <t>Plan</t>
  </si>
  <si>
    <t>Wykonanie</t>
  </si>
  <si>
    <t>%</t>
  </si>
  <si>
    <t>020</t>
  </si>
  <si>
    <t>02001</t>
  </si>
  <si>
    <t>600</t>
  </si>
  <si>
    <t>60016</t>
  </si>
  <si>
    <t>0750</t>
  </si>
  <si>
    <t>0920</t>
  </si>
  <si>
    <t>0970</t>
  </si>
  <si>
    <t>700</t>
  </si>
  <si>
    <t>70004</t>
  </si>
  <si>
    <t>70005</t>
  </si>
  <si>
    <t>0470</t>
  </si>
  <si>
    <t>0490</t>
  </si>
  <si>
    <t>0690</t>
  </si>
  <si>
    <t>0760</t>
  </si>
  <si>
    <t>0870</t>
  </si>
  <si>
    <t>710</t>
  </si>
  <si>
    <t>71035</t>
  </si>
  <si>
    <t>2020</t>
  </si>
  <si>
    <t>750</t>
  </si>
  <si>
    <t>75011</t>
  </si>
  <si>
    <t>2010</t>
  </si>
  <si>
    <t>2360</t>
  </si>
  <si>
    <t>75023</t>
  </si>
  <si>
    <t>0830</t>
  </si>
  <si>
    <t>751</t>
  </si>
  <si>
    <t>75101</t>
  </si>
  <si>
    <t>754</t>
  </si>
  <si>
    <t>75416</t>
  </si>
  <si>
    <t>0570</t>
  </si>
  <si>
    <t>756</t>
  </si>
  <si>
    <t>75601</t>
  </si>
  <si>
    <t>0350</t>
  </si>
  <si>
    <t>0910</t>
  </si>
  <si>
    <t>75615</t>
  </si>
  <si>
    <t>0310</t>
  </si>
  <si>
    <t>0320</t>
  </si>
  <si>
    <t>0330</t>
  </si>
  <si>
    <t>0340</t>
  </si>
  <si>
    <t>0500</t>
  </si>
  <si>
    <t>2680</t>
  </si>
  <si>
    <t>75616</t>
  </si>
  <si>
    <t>0360</t>
  </si>
  <si>
    <t>0370</t>
  </si>
  <si>
    <t>0430</t>
  </si>
  <si>
    <t>75618</t>
  </si>
  <si>
    <t>0410</t>
  </si>
  <si>
    <t>0460</t>
  </si>
  <si>
    <t>0480</t>
  </si>
  <si>
    <t>75621</t>
  </si>
  <si>
    <t>0010</t>
  </si>
  <si>
    <t>0020</t>
  </si>
  <si>
    <t>758</t>
  </si>
  <si>
    <t>75801</t>
  </si>
  <si>
    <t>2920</t>
  </si>
  <si>
    <t>75814</t>
  </si>
  <si>
    <t>2980</t>
  </si>
  <si>
    <t>801</t>
  </si>
  <si>
    <t>2030</t>
  </si>
  <si>
    <t>80104</t>
  </si>
  <si>
    <t>80114</t>
  </si>
  <si>
    <t>852</t>
  </si>
  <si>
    <t>85203</t>
  </si>
  <si>
    <t>85212</t>
  </si>
  <si>
    <t>85213</t>
  </si>
  <si>
    <t>85214</t>
  </si>
  <si>
    <t>85219</t>
  </si>
  <si>
    <t>85228</t>
  </si>
  <si>
    <t>85295</t>
  </si>
  <si>
    <t>853</t>
  </si>
  <si>
    <t>85395</t>
  </si>
  <si>
    <t>854</t>
  </si>
  <si>
    <t>85415</t>
  </si>
  <si>
    <t>900</t>
  </si>
  <si>
    <t>0740</t>
  </si>
  <si>
    <t>921</t>
  </si>
  <si>
    <t>92116</t>
  </si>
  <si>
    <t>2320</t>
  </si>
  <si>
    <t>Dochody z najmu i dzierżawy</t>
  </si>
  <si>
    <t>Pozostałe odsetki</t>
  </si>
  <si>
    <t>Wpływy z usług</t>
  </si>
  <si>
    <t>Podatek leśny</t>
  </si>
  <si>
    <t>Rekompensaty utraconych dochodów</t>
  </si>
  <si>
    <t>Wpływy z opłaty targowej</t>
  </si>
  <si>
    <t>Wpływy z opłaty skarbowej</t>
  </si>
  <si>
    <t>010</t>
  </si>
  <si>
    <t>01095</t>
  </si>
  <si>
    <t>0770</t>
  </si>
  <si>
    <t>2910</t>
  </si>
  <si>
    <t>851</t>
  </si>
  <si>
    <t>85232</t>
  </si>
  <si>
    <t>2009</t>
  </si>
  <si>
    <t>Wpływy ze zwrotów dotacji</t>
  </si>
  <si>
    <t>0580</t>
  </si>
  <si>
    <t>70095</t>
  </si>
  <si>
    <t>80101</t>
  </si>
  <si>
    <t>85202</t>
  </si>
  <si>
    <t>0980</t>
  </si>
  <si>
    <t>Wpływy z zwrotów z funduszu alimentacyjnego</t>
  </si>
  <si>
    <t>2039</t>
  </si>
  <si>
    <t>85216</t>
  </si>
  <si>
    <t>2007</t>
  </si>
  <si>
    <t>90019</t>
  </si>
  <si>
    <t>90095</t>
  </si>
  <si>
    <t>720</t>
  </si>
  <si>
    <t>72095</t>
  </si>
  <si>
    <t>Wpływy do wyjaśnień</t>
  </si>
  <si>
    <t>80148</t>
  </si>
  <si>
    <t>60095</t>
  </si>
  <si>
    <t>75831</t>
  </si>
  <si>
    <t>85305</t>
  </si>
  <si>
    <t>90004</t>
  </si>
  <si>
    <t>0960</t>
  </si>
  <si>
    <t>Otrzymane spadki, zapisy i darowizny pieniężne</t>
  </si>
  <si>
    <t>Wpływy z dywidend</t>
  </si>
  <si>
    <t xml:space="preserve">Wpływy z różnych opłat </t>
  </si>
  <si>
    <t>75815</t>
  </si>
  <si>
    <t>80110</t>
  </si>
  <si>
    <t>85306</t>
  </si>
  <si>
    <t>90003</t>
  </si>
  <si>
    <t>Wpływy ze zwrotów dotacji oraz płatności wykorzyst. niezgodnie z przeznaczeniem</t>
  </si>
  <si>
    <t>85195</t>
  </si>
  <si>
    <t>60004</t>
  </si>
  <si>
    <t>6207</t>
  </si>
  <si>
    <t xml:space="preserve">Dotacje celowe w ramach programów finansowanych z udziałem środków europejskich </t>
  </si>
  <si>
    <t>75075</t>
  </si>
  <si>
    <t>75807</t>
  </si>
  <si>
    <t>85206</t>
  </si>
  <si>
    <t>6209</t>
  </si>
  <si>
    <t>0780</t>
  </si>
  <si>
    <t>92109</t>
  </si>
  <si>
    <t>92195</t>
  </si>
  <si>
    <t>OGÓŁEM</t>
  </si>
  <si>
    <t>71095</t>
  </si>
  <si>
    <t>Rolnictwo i łowiectwo</t>
  </si>
  <si>
    <t>Pozostała działalność</t>
  </si>
  <si>
    <t>Leśnictwo</t>
  </si>
  <si>
    <t>Gospodarka leśna</t>
  </si>
  <si>
    <t>Transport i łączność</t>
  </si>
  <si>
    <t>Lokalny transport zbiorowy</t>
  </si>
  <si>
    <t>Drogi publiczne gminne</t>
  </si>
  <si>
    <t>Gospodarka mieszkaniowa</t>
  </si>
  <si>
    <t>Działalność usługowa</t>
  </si>
  <si>
    <t>Cmentarze</t>
  </si>
  <si>
    <t>Informatyka</t>
  </si>
  <si>
    <t>Administracja publiczna</t>
  </si>
  <si>
    <t>Urzędy wojewódzkie</t>
  </si>
  <si>
    <t>Urzędy gmin</t>
  </si>
  <si>
    <t>Promocja jst</t>
  </si>
  <si>
    <t>Straż miejska</t>
  </si>
  <si>
    <t>Odsetki od nietermin. wpłat</t>
  </si>
  <si>
    <t>Podatek od czynności cywiln-pr</t>
  </si>
  <si>
    <t>Podatek od środków transport.</t>
  </si>
  <si>
    <t>Udziały gmin  w podatkach stanowiących dochód budżetu państwa</t>
  </si>
  <si>
    <t>Różne rozliczenia</t>
  </si>
  <si>
    <t>Część oświatowa subwencji ogólnej dla jst</t>
  </si>
  <si>
    <t>Część wyrównawcza subwencji ogólnej dla gmin</t>
  </si>
  <si>
    <t>Różne rozliczenia finansowe</t>
  </si>
  <si>
    <t>Wpływy do wyjaśnienia</t>
  </si>
  <si>
    <t xml:space="preserve">Część równoważąca subwencji ogólnej dla gmin  </t>
  </si>
  <si>
    <t>Oświata i wychowanie</t>
  </si>
  <si>
    <t>Szkoły podstawowe</t>
  </si>
  <si>
    <t>Przedszkola</t>
  </si>
  <si>
    <t>Gimnazja</t>
  </si>
  <si>
    <t>Stołówki szkolne i przedszkolne</t>
  </si>
  <si>
    <t>Ochrona zdrowia</t>
  </si>
  <si>
    <t>Pomoc społeczna</t>
  </si>
  <si>
    <t>Domy pomocy społecznej</t>
  </si>
  <si>
    <t>Ośrodki wsparcia</t>
  </si>
  <si>
    <t>Wspieranie rodziny</t>
  </si>
  <si>
    <t>Zasiłki stałe</t>
  </si>
  <si>
    <t>Ośrodki pomocy społecznej</t>
  </si>
  <si>
    <t>Usługi opiekuńcze i specjalist. usługi opiekuńcze</t>
  </si>
  <si>
    <t>Centra integracji społecznej</t>
  </si>
  <si>
    <t>Pozost.  zadania w zakresie polityki społecznej</t>
  </si>
  <si>
    <t>Żłobki</t>
  </si>
  <si>
    <t>Kluby dziecięce</t>
  </si>
  <si>
    <t>Edukacyjna opieka wychowawcza</t>
  </si>
  <si>
    <t>Pomoc materialna dla uczniów</t>
  </si>
  <si>
    <t>Gospodarka komunalna i ochrona środowiska</t>
  </si>
  <si>
    <t>Oczyszczanie miast i wsi</t>
  </si>
  <si>
    <t>Utrzymanie zieleni w miastach i gminach</t>
  </si>
  <si>
    <t>Kultura i ochrona dziedzictwa narodowego</t>
  </si>
  <si>
    <t>Domy i ośrodki kultury, świetlice i kluby</t>
  </si>
  <si>
    <t>Biblioteki</t>
  </si>
  <si>
    <t xml:space="preserve">Podatek od nieruchomości </t>
  </si>
  <si>
    <t>85154</t>
  </si>
  <si>
    <t>Przeciwdziałanie alkoholizmowi</t>
  </si>
  <si>
    <t>Dochody Budżetu Gminy za 2013r.</t>
  </si>
  <si>
    <t>0810</t>
  </si>
  <si>
    <t>75802</t>
  </si>
  <si>
    <t>Uzup. subwencji ogólnej dla jst</t>
  </si>
  <si>
    <t>2750</t>
  </si>
  <si>
    <t>80103</t>
  </si>
  <si>
    <t>80105</t>
  </si>
  <si>
    <t>Przedszkola specjalne</t>
  </si>
  <si>
    <t>80195</t>
  </si>
  <si>
    <t>2700</t>
  </si>
  <si>
    <t>6310</t>
  </si>
  <si>
    <t>85278</t>
  </si>
  <si>
    <t>Usuwanie skutków klęsk żywiołowych</t>
  </si>
  <si>
    <t>2040</t>
  </si>
  <si>
    <t>90078</t>
  </si>
  <si>
    <t>6330</t>
  </si>
  <si>
    <t>75495</t>
  </si>
  <si>
    <t>Wpłaty środków pozost. po likwidacji przedsięb.</t>
  </si>
  <si>
    <t>Dotacje cel. na zad.bież.na podst.porozumień jst</t>
  </si>
  <si>
    <t xml:space="preserve">Dot.cel. w ramach progr.finans. z udz.środ.europ. </t>
  </si>
  <si>
    <t>Dot.cel.otrzym. z budż. państ.na real.zad.własn.</t>
  </si>
  <si>
    <t>Dot.cel.otrzymane z powiatu na zad.bież.na podst. porozumień</t>
  </si>
  <si>
    <t>Dotacje celowe na zadania bieżące zlecone</t>
  </si>
  <si>
    <t>Wpływy ze sprzedaży składników majątkowych</t>
  </si>
  <si>
    <t>Wpływy z innych opłat lokalnych</t>
  </si>
  <si>
    <t>Grzywny i inne kary od osób prawnych</t>
  </si>
  <si>
    <t>Wpływy z opłat za użytkowanie wieczyste</t>
  </si>
  <si>
    <t>Wpływy z innych lokalnych opłat</t>
  </si>
  <si>
    <t xml:space="preserve">Wpływy z tyt. przekształcenia prawa użytkow. wieczystego osób fizycznych w prawo własności </t>
  </si>
  <si>
    <t>Wpływy z tyt. odpłatnego nabycia prawa własności oraz użytkowania wieczyst.nieruchom.</t>
  </si>
  <si>
    <t>Dochody jst związane z realizacją zadań zleconych</t>
  </si>
  <si>
    <t>Dochody jst związane z realizacją zad. zleconych</t>
  </si>
  <si>
    <t>Urzędy naczelnych organów władzy państw., kontroli i ochrony prawa oraz sądownictwa</t>
  </si>
  <si>
    <t>Urzędy naczelnych organów władzy państwowej, kontroli i ochrony prawa</t>
  </si>
  <si>
    <t>Bezpieczeństwo publiczne i ochrona przeciwpożarowa</t>
  </si>
  <si>
    <t>Wpływy z podatku dochodowego od osób fizycznych</t>
  </si>
  <si>
    <t>Podatek od działalności gosp. karta podatkowa</t>
  </si>
  <si>
    <t>Dochody od osób prawnych, od osób fizycznych i od in. jednostek nieposiadających osobowości prawnej oraz wydatki zw. z ich poborem</t>
  </si>
  <si>
    <t>Wpływy z podatku rolnego, leśnego, od czynności cywilno-prawnych, pod. i opłat lokalnych od osób prawnych i in. jedn.org.</t>
  </si>
  <si>
    <t>Wpływy z podatku rolnego, leśnego, od spadków i darowizn, czynności cywilno-prawnych, pod.i opłat lokalnych od osób fizycznych</t>
  </si>
  <si>
    <t>Podatek od czynności cywilno-prawnych</t>
  </si>
  <si>
    <t>Wpływy z in.opłat stanowiących dochody jst na podstawie ustaw</t>
  </si>
  <si>
    <t>Wpływy z opłaty eksploatacyjnej</t>
  </si>
  <si>
    <t>Wpływy z opłaty za wydawanie zezwoleń na sprzedaż alkoholu</t>
  </si>
  <si>
    <t>Grzywny, mandaty i in.kary pieniężne od osób fizycznych</t>
  </si>
  <si>
    <t>Podatek dochodowy od osób fizycznych</t>
  </si>
  <si>
    <t>Podatek dochodowy od osób prawnych</t>
  </si>
  <si>
    <t>Subwencje ogólne z budżetu państwa</t>
  </si>
  <si>
    <t>Środki na uzupełnienie dochodów gmin</t>
  </si>
  <si>
    <t>Subwencje ogólne z budżetu państ.</t>
  </si>
  <si>
    <t>Dotacje celowe otrzymane z budżetu państwa na realizację zadań własnych</t>
  </si>
  <si>
    <t>Różne jednostki obsługi gosp. mieszkaniowej</t>
  </si>
  <si>
    <t>Gospodarka gruntami i nieruchomościami</t>
  </si>
  <si>
    <t>Oddziały przedszkolne w szkołach podstawowych</t>
  </si>
  <si>
    <t>Zespoły obsługi ekonomiczno-admin. szkół</t>
  </si>
  <si>
    <t>Środki na dofinans. własnych zadań bieżących</t>
  </si>
  <si>
    <t>Dotacje celowe z budż.państwa na inwestycje z zakr. administracji rządowej oraz innych zadań zleconych gminie ustawami</t>
  </si>
  <si>
    <t xml:space="preserve">Świadczenia rodzinne, z fund. aliment. oraz składki na ubezpiecz. emerytalne i rentowe </t>
  </si>
  <si>
    <t>Składki na ubezp.zdrowotne za osoby pobierające świadczenia z pomocy społecznej</t>
  </si>
  <si>
    <t>Dotacje celowe z budż.państwa na realiz. zadań bieżących gmin z zakr. edukacyjnej opieki wych. w ramach programów rządowych</t>
  </si>
  <si>
    <t xml:space="preserve">Dotacje cel.na zad.bieżące na podst.porozumień </t>
  </si>
  <si>
    <t>Wpływy i wydatki zw. z gromadzeniem środków z opłat i kar za korzystanie ze środowiska</t>
  </si>
  <si>
    <t>Dotacje celowe z budż.państwa na realizację inwestycyjnych zadń własnych gmin</t>
  </si>
  <si>
    <t>Grzywny i inne kary pieniężne od osób prawnych i innych jednostek organizacyjnych</t>
  </si>
  <si>
    <t>Dochody ze zbycia praw majątkowych</t>
  </si>
  <si>
    <t xml:space="preserve">Wpływy ze sprzedaży składników majątkowych </t>
  </si>
  <si>
    <t>Zasiłki i pomoc w naturze  oraz skł. na ubezp. emerytalne i rentowe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</si>
</sst>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d\ mmmm\ yyyy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zcionka tekstu podstawowego"/>
      <family val="0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8"/>
      <name val="Czcionka tekstu podstawowego"/>
      <family val="0"/>
    </font>
    <font>
      <i/>
      <sz val="9"/>
      <color indexed="8"/>
      <name val="Calibri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alibri"/>
      <family val="2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8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43" fontId="3" fillId="0" borderId="10" xfId="0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3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7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3" fontId="4" fillId="0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3" fontId="9" fillId="0" borderId="11" xfId="0" applyNumberFormat="1" applyFont="1" applyFill="1" applyBorder="1" applyAlignment="1">
      <alignment vertical="center"/>
    </xf>
    <xf numFmtId="49" fontId="53" fillId="0" borderId="11" xfId="0" applyNumberFormat="1" applyFont="1" applyBorder="1" applyAlignment="1">
      <alignment/>
    </xf>
    <xf numFmtId="43" fontId="7" fillId="0" borderId="11" xfId="0" applyNumberFormat="1" applyFont="1" applyBorder="1" applyAlignment="1">
      <alignment vertical="center"/>
    </xf>
    <xf numFmtId="0" fontId="54" fillId="0" borderId="0" xfId="0" applyFont="1" applyAlignment="1">
      <alignment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3" fontId="7" fillId="0" borderId="11" xfId="0" applyNumberFormat="1" applyFont="1" applyFill="1" applyBorder="1" applyAlignment="1">
      <alignment vertical="center"/>
    </xf>
    <xf numFmtId="43" fontId="10" fillId="0" borderId="11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5" fillId="0" borderId="0" xfId="0" applyFont="1" applyAlignment="1">
      <alignment/>
    </xf>
    <xf numFmtId="43" fontId="7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left" vertical="center" wrapText="1"/>
    </xf>
    <xf numFmtId="43" fontId="7" fillId="0" borderId="11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43" fontId="11" fillId="33" borderId="10" xfId="0" applyNumberFormat="1" applyFont="1" applyFill="1" applyBorder="1" applyAlignment="1">
      <alignment vertical="center"/>
    </xf>
    <xf numFmtId="2" fontId="11" fillId="33" borderId="10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left" vertical="center" wrapText="1"/>
    </xf>
    <xf numFmtId="43" fontId="11" fillId="33" borderId="11" xfId="0" applyNumberFormat="1" applyFont="1" applyFill="1" applyBorder="1" applyAlignment="1">
      <alignment vertical="center"/>
    </xf>
    <xf numFmtId="49" fontId="13" fillId="33" borderId="11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57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43" fontId="15" fillId="0" borderId="13" xfId="0" applyNumberFormat="1" applyFont="1" applyBorder="1" applyAlignment="1">
      <alignment vertical="center"/>
    </xf>
    <xf numFmtId="2" fontId="15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49" sqref="C49"/>
    </sheetView>
  </sheetViews>
  <sheetFormatPr defaultColWidth="9.140625" defaultRowHeight="15"/>
  <cols>
    <col min="1" max="1" width="7.140625" style="0" customWidth="1"/>
    <col min="2" max="2" width="27.140625" style="0" customWidth="1"/>
    <col min="3" max="3" width="21.140625" style="0" customWidth="1"/>
    <col min="4" max="4" width="23.7109375" style="0" customWidth="1"/>
    <col min="5" max="5" width="21.7109375" style="0" customWidth="1"/>
  </cols>
  <sheetData>
    <row r="1" ht="15">
      <c r="B1" t="s">
        <v>0</v>
      </c>
    </row>
    <row r="2" ht="15.75" thickBot="1"/>
    <row r="3" spans="2:5" s="1" customFormat="1" ht="57" thickBot="1">
      <c r="B3" s="11" t="s">
        <v>1</v>
      </c>
      <c r="C3" s="12" t="s">
        <v>2</v>
      </c>
      <c r="D3" s="12" t="s">
        <v>3</v>
      </c>
      <c r="E3" s="12" t="s">
        <v>4</v>
      </c>
    </row>
    <row r="4" spans="2:5" ht="17.25">
      <c r="B4" s="6" t="s">
        <v>5</v>
      </c>
      <c r="C4" s="4"/>
      <c r="D4" s="4">
        <v>122870789.08</v>
      </c>
      <c r="E4" s="4">
        <v>50904435.6</v>
      </c>
    </row>
    <row r="5" spans="2:5" ht="17.25">
      <c r="B5" s="7" t="s">
        <v>6</v>
      </c>
      <c r="C5" s="5"/>
      <c r="D5" s="5"/>
      <c r="E5" s="5"/>
    </row>
    <row r="6" spans="2:5" ht="17.25">
      <c r="B6" s="8" t="s">
        <v>7</v>
      </c>
      <c r="C6" s="5"/>
      <c r="D6" s="5"/>
      <c r="E6" s="5"/>
    </row>
    <row r="7" spans="2:5" ht="17.25">
      <c r="B7" s="8" t="s">
        <v>8</v>
      </c>
      <c r="C7" s="5"/>
      <c r="D7" s="5"/>
      <c r="E7" s="5"/>
    </row>
    <row r="8" spans="2:5" ht="17.25">
      <c r="B8" s="8" t="s">
        <v>9</v>
      </c>
      <c r="C8" s="5"/>
      <c r="D8" s="5"/>
      <c r="E8" s="5"/>
    </row>
    <row r="9" spans="2:5" ht="17.25">
      <c r="B9" s="8"/>
      <c r="C9" s="5"/>
      <c r="D9" s="5"/>
      <c r="E9" s="5"/>
    </row>
    <row r="11" ht="17.25">
      <c r="A11" s="9" t="s">
        <v>10</v>
      </c>
    </row>
    <row r="13" ht="15.75" thickBot="1"/>
    <row r="14" spans="1:5" ht="57" thickBot="1">
      <c r="A14" s="10" t="s">
        <v>11</v>
      </c>
      <c r="B14" s="11" t="s">
        <v>1</v>
      </c>
      <c r="C14" s="12" t="s">
        <v>17</v>
      </c>
      <c r="D14" s="12" t="s">
        <v>18</v>
      </c>
      <c r="E14" s="12" t="s">
        <v>19</v>
      </c>
    </row>
    <row r="15" spans="1:5" ht="15">
      <c r="A15" s="2" t="s">
        <v>12</v>
      </c>
      <c r="B15" s="13" t="s">
        <v>13</v>
      </c>
      <c r="C15" s="2" t="s">
        <v>14</v>
      </c>
      <c r="D15" s="2" t="s">
        <v>15</v>
      </c>
      <c r="E15" s="2" t="s">
        <v>16</v>
      </c>
    </row>
    <row r="16" spans="1:5" ht="27">
      <c r="A16" s="3">
        <v>1</v>
      </c>
      <c r="B16" s="14" t="s">
        <v>21</v>
      </c>
      <c r="C16" s="3"/>
      <c r="D16" s="3"/>
      <c r="E16" s="3"/>
    </row>
    <row r="17" spans="1:5" ht="27">
      <c r="A17" s="3">
        <v>2</v>
      </c>
      <c r="B17" s="14" t="s">
        <v>22</v>
      </c>
      <c r="C17" s="3"/>
      <c r="D17" s="3"/>
      <c r="E17" s="3"/>
    </row>
    <row r="18" spans="1:5" ht="17.25">
      <c r="A18" s="3">
        <v>3</v>
      </c>
      <c r="B18" s="14" t="s">
        <v>38</v>
      </c>
      <c r="C18" s="3"/>
      <c r="D18" s="3"/>
      <c r="E18" s="3"/>
    </row>
    <row r="19" spans="1:5" ht="17.25">
      <c r="A19" s="3"/>
      <c r="B19" s="14" t="s">
        <v>23</v>
      </c>
      <c r="C19" s="3"/>
      <c r="D19" s="3"/>
      <c r="E19" s="3"/>
    </row>
    <row r="20" spans="1:5" ht="17.25">
      <c r="A20" s="3"/>
      <c r="B20" s="14" t="s">
        <v>24</v>
      </c>
      <c r="C20" s="3"/>
      <c r="D20" s="3"/>
      <c r="E20" s="3"/>
    </row>
    <row r="21" spans="1:5" ht="27">
      <c r="A21" s="3">
        <v>4</v>
      </c>
      <c r="B21" s="14" t="s">
        <v>25</v>
      </c>
      <c r="C21" s="3"/>
      <c r="D21" s="3"/>
      <c r="E21" s="3"/>
    </row>
    <row r="22" spans="1:5" ht="17.25">
      <c r="A22" s="3"/>
      <c r="B22" s="14" t="s">
        <v>23</v>
      </c>
      <c r="C22" s="3"/>
      <c r="D22" s="3"/>
      <c r="E22" s="3"/>
    </row>
    <row r="23" spans="1:5" ht="17.25">
      <c r="A23" s="3"/>
      <c r="B23" s="14" t="s">
        <v>24</v>
      </c>
      <c r="C23" s="3"/>
      <c r="D23" s="3"/>
      <c r="E23" s="3"/>
    </row>
    <row r="24" spans="1:5" ht="17.25">
      <c r="A24" s="3">
        <v>5</v>
      </c>
      <c r="B24" s="14" t="s">
        <v>26</v>
      </c>
      <c r="C24" s="3"/>
      <c r="D24" s="3"/>
      <c r="E24" s="3"/>
    </row>
    <row r="25" spans="1:5" ht="17.25">
      <c r="A25" s="3">
        <v>6</v>
      </c>
      <c r="B25" s="14" t="s">
        <v>27</v>
      </c>
      <c r="C25" s="3"/>
      <c r="D25" s="3"/>
      <c r="E25" s="3"/>
    </row>
    <row r="26" spans="1:5" ht="17.25">
      <c r="A26" s="3">
        <v>7</v>
      </c>
      <c r="B26" s="14" t="s">
        <v>28</v>
      </c>
      <c r="C26" s="3"/>
      <c r="D26" s="3"/>
      <c r="E26" s="3"/>
    </row>
    <row r="27" spans="1:5" ht="17.25">
      <c r="A27" s="3">
        <v>8</v>
      </c>
      <c r="B27" s="14" t="s">
        <v>29</v>
      </c>
      <c r="C27" s="3"/>
      <c r="D27" s="3"/>
      <c r="E27" s="3"/>
    </row>
    <row r="28" spans="1:5" ht="17.25">
      <c r="A28" s="3">
        <v>9</v>
      </c>
      <c r="B28" s="14" t="s">
        <v>30</v>
      </c>
      <c r="C28" s="3"/>
      <c r="D28" s="3"/>
      <c r="E28" s="3"/>
    </row>
    <row r="29" spans="1:5" ht="27">
      <c r="A29" s="3">
        <v>10</v>
      </c>
      <c r="B29" s="14" t="s">
        <v>39</v>
      </c>
      <c r="C29" s="3"/>
      <c r="D29" s="3"/>
      <c r="E29" s="3"/>
    </row>
    <row r="30" spans="1:5" ht="27">
      <c r="A30" s="3">
        <v>11</v>
      </c>
      <c r="B30" s="14" t="s">
        <v>31</v>
      </c>
      <c r="C30" s="3"/>
      <c r="D30" s="3"/>
      <c r="E30" s="3"/>
    </row>
    <row r="31" spans="1:5" ht="17.25">
      <c r="A31" s="3">
        <v>12</v>
      </c>
      <c r="B31" s="14" t="s">
        <v>32</v>
      </c>
      <c r="C31" s="3"/>
      <c r="D31" s="3"/>
      <c r="E31" s="3"/>
    </row>
    <row r="32" spans="1:5" ht="17.25">
      <c r="A32" s="3">
        <v>13</v>
      </c>
      <c r="B32" s="14" t="s">
        <v>40</v>
      </c>
      <c r="C32" s="3"/>
      <c r="D32" s="3"/>
      <c r="E32" s="3"/>
    </row>
    <row r="33" spans="1:5" ht="17.25">
      <c r="A33" s="3"/>
      <c r="B33" s="14" t="s">
        <v>33</v>
      </c>
      <c r="C33" s="3"/>
      <c r="D33" s="3"/>
      <c r="E33" s="3"/>
    </row>
    <row r="34" spans="1:5" ht="27">
      <c r="A34" s="3"/>
      <c r="B34" s="14" t="s">
        <v>34</v>
      </c>
      <c r="C34" s="3"/>
      <c r="D34" s="3"/>
      <c r="E34" s="3"/>
    </row>
    <row r="35" spans="1:5" ht="17.25">
      <c r="A35" s="3"/>
      <c r="B35" s="14" t="s">
        <v>35</v>
      </c>
      <c r="C35" s="3"/>
      <c r="D35" s="3"/>
      <c r="E35" s="3"/>
    </row>
    <row r="36" spans="1:5" ht="27">
      <c r="A36" s="3">
        <v>14</v>
      </c>
      <c r="B36" s="14" t="s">
        <v>41</v>
      </c>
      <c r="C36" s="3"/>
      <c r="D36" s="3"/>
      <c r="E36" s="3"/>
    </row>
    <row r="37" spans="1:5" ht="17.25">
      <c r="A37" s="3">
        <v>15</v>
      </c>
      <c r="B37" s="14" t="s">
        <v>42</v>
      </c>
      <c r="C37" s="3"/>
      <c r="D37" s="3"/>
      <c r="E37" s="3"/>
    </row>
    <row r="38" spans="1:5" ht="17.25">
      <c r="A38" s="3">
        <v>16</v>
      </c>
      <c r="B38" s="14" t="s">
        <v>36</v>
      </c>
      <c r="C38" s="3"/>
      <c r="D38" s="3"/>
      <c r="E38" s="3"/>
    </row>
    <row r="39" spans="1:5" ht="27">
      <c r="A39" s="3">
        <v>17</v>
      </c>
      <c r="B39" s="14" t="s">
        <v>43</v>
      </c>
      <c r="C39" s="3"/>
      <c r="D39" s="3"/>
      <c r="E39" s="3"/>
    </row>
    <row r="40" spans="1:5" ht="17.25">
      <c r="A40" s="3"/>
      <c r="B40" s="14" t="s">
        <v>24</v>
      </c>
      <c r="C40" s="3"/>
      <c r="D40" s="3"/>
      <c r="E40" s="3"/>
    </row>
    <row r="41" spans="1:5" ht="17.25">
      <c r="A41" s="3"/>
      <c r="B41" s="14" t="s">
        <v>23</v>
      </c>
      <c r="C41" s="3"/>
      <c r="D41" s="3"/>
      <c r="E41" s="3"/>
    </row>
    <row r="42" spans="1:5" ht="27">
      <c r="A42" s="3">
        <v>18</v>
      </c>
      <c r="B42" s="14" t="s">
        <v>44</v>
      </c>
      <c r="C42" s="3"/>
      <c r="D42" s="3"/>
      <c r="E42" s="3"/>
    </row>
    <row r="43" spans="1:5" ht="17.25">
      <c r="A43" s="3">
        <v>19</v>
      </c>
      <c r="B43" s="14" t="s">
        <v>45</v>
      </c>
      <c r="C43" s="3"/>
      <c r="D43" s="3"/>
      <c r="E43" s="3"/>
    </row>
    <row r="44" spans="1:5" ht="52.5">
      <c r="A44" s="3">
        <v>20</v>
      </c>
      <c r="B44" s="14" t="s">
        <v>46</v>
      </c>
      <c r="C44" s="3"/>
      <c r="D44" s="3"/>
      <c r="E44" s="3"/>
    </row>
    <row r="45" spans="1:5" ht="17.25">
      <c r="A45" s="73" t="s">
        <v>47</v>
      </c>
      <c r="B45" s="74"/>
      <c r="C45" s="3"/>
      <c r="D45" s="3"/>
      <c r="E45" s="3"/>
    </row>
  </sheetData>
  <sheetProtection/>
  <mergeCells count="1">
    <mergeCell ref="A45:B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9"/>
  <sheetViews>
    <sheetView tabSelected="1" view="pageLayout" zoomScale="140" zoomScalePageLayoutView="140" workbookViewId="0" topLeftCell="A70">
      <selection activeCell="G92" sqref="G92"/>
    </sheetView>
  </sheetViews>
  <sheetFormatPr defaultColWidth="9.140625" defaultRowHeight="15"/>
  <cols>
    <col min="1" max="1" width="4.28125" style="0" customWidth="1"/>
    <col min="2" max="2" width="5.140625" style="0" customWidth="1"/>
    <col min="3" max="3" width="5.421875" style="0" bestFit="1" customWidth="1"/>
    <col min="4" max="4" width="34.8515625" style="0" customWidth="1"/>
    <col min="5" max="5" width="16.140625" style="0" customWidth="1"/>
    <col min="6" max="6" width="15.8515625" style="0" customWidth="1"/>
    <col min="7" max="7" width="8.57421875" style="0" customWidth="1"/>
  </cols>
  <sheetData>
    <row r="1" spans="1:7" ht="18.75">
      <c r="A1" s="75" t="s">
        <v>242</v>
      </c>
      <c r="B1" s="76"/>
      <c r="C1" s="76"/>
      <c r="D1" s="76"/>
      <c r="E1" s="76"/>
      <c r="F1" s="76"/>
      <c r="G1" s="76"/>
    </row>
    <row r="2" ht="15.75" thickBot="1"/>
    <row r="3" spans="1:7" ht="15.75" thickBot="1">
      <c r="A3" s="60" t="s">
        <v>48</v>
      </c>
      <c r="B3" s="61" t="s">
        <v>49</v>
      </c>
      <c r="C3" s="62" t="s">
        <v>50</v>
      </c>
      <c r="D3" s="61" t="s">
        <v>51</v>
      </c>
      <c r="E3" s="61" t="s">
        <v>52</v>
      </c>
      <c r="F3" s="61" t="s">
        <v>53</v>
      </c>
      <c r="G3" s="39" t="s">
        <v>54</v>
      </c>
    </row>
    <row r="4" spans="1:7" ht="21" customHeight="1" thickBot="1">
      <c r="A4" s="66"/>
      <c r="B4" s="67"/>
      <c r="C4" s="68"/>
      <c r="D4" s="67" t="s">
        <v>186</v>
      </c>
      <c r="E4" s="69">
        <f>SUM(E5+E9+E12+E23+E39+E44+E50+E60+E63+E68+E102+E115+E135+E140+E187+E203+E207+E232)</f>
        <v>147950975.62</v>
      </c>
      <c r="F4" s="69">
        <f>SUM(F5+F9+F12+F23+F39+F44+F50+F60+F63+F68+F102+F115+F135+F140+F187+F203+F207+F232)</f>
        <v>131547797.23000002</v>
      </c>
      <c r="G4" s="70">
        <f>F4/E4*100</f>
        <v>88.91309886855345</v>
      </c>
    </row>
    <row r="5" spans="1:7" s="41" customFormat="1" ht="15">
      <c r="A5" s="51" t="s">
        <v>139</v>
      </c>
      <c r="B5" s="51"/>
      <c r="C5" s="52"/>
      <c r="D5" s="53" t="s">
        <v>188</v>
      </c>
      <c r="E5" s="54">
        <f>SUM(E6)</f>
        <v>4357.54</v>
      </c>
      <c r="F5" s="54">
        <f>F6</f>
        <v>4231.21</v>
      </c>
      <c r="G5" s="55">
        <f>F5/E5*100</f>
        <v>97.10088719782263</v>
      </c>
    </row>
    <row r="6" spans="1:7" ht="15.75">
      <c r="A6" s="16"/>
      <c r="B6" s="16" t="s">
        <v>140</v>
      </c>
      <c r="C6" s="23"/>
      <c r="D6" s="40" t="s">
        <v>189</v>
      </c>
      <c r="E6" s="27">
        <f>SUM(E7+E8)</f>
        <v>4357.54</v>
      </c>
      <c r="F6" s="27">
        <f>SUM(F7+F8)</f>
        <v>4231.21</v>
      </c>
      <c r="G6" s="38">
        <f>F6/E6*100</f>
        <v>97.10088719782263</v>
      </c>
    </row>
    <row r="7" spans="1:7" ht="15" customHeight="1">
      <c r="A7" s="16"/>
      <c r="B7" s="16"/>
      <c r="C7" s="17" t="s">
        <v>59</v>
      </c>
      <c r="D7" s="24" t="s">
        <v>132</v>
      </c>
      <c r="E7" s="18">
        <v>2500</v>
      </c>
      <c r="F7" s="18">
        <v>2373.67</v>
      </c>
      <c r="G7" s="45">
        <f aca="true" t="shared" si="0" ref="G7:G78">F7/E7*100</f>
        <v>94.9468</v>
      </c>
    </row>
    <row r="8" spans="1:7" ht="14.25" customHeight="1">
      <c r="A8" s="16"/>
      <c r="B8" s="16"/>
      <c r="C8" s="17" t="s">
        <v>75</v>
      </c>
      <c r="D8" s="15" t="s">
        <v>264</v>
      </c>
      <c r="E8" s="18">
        <v>1857.54</v>
      </c>
      <c r="F8" s="18">
        <v>1857.54</v>
      </c>
      <c r="G8" s="45">
        <f t="shared" si="0"/>
        <v>100</v>
      </c>
    </row>
    <row r="9" spans="1:7" s="41" customFormat="1" ht="15" customHeight="1">
      <c r="A9" s="56" t="s">
        <v>55</v>
      </c>
      <c r="B9" s="56"/>
      <c r="C9" s="56"/>
      <c r="D9" s="57" t="s">
        <v>190</v>
      </c>
      <c r="E9" s="58">
        <f>E10</f>
        <v>3000</v>
      </c>
      <c r="F9" s="58">
        <f>F10</f>
        <v>385.8</v>
      </c>
      <c r="G9" s="55">
        <f t="shared" si="0"/>
        <v>12.86</v>
      </c>
    </row>
    <row r="10" spans="1:7" ht="14.25" customHeight="1">
      <c r="A10" s="16"/>
      <c r="B10" s="16" t="s">
        <v>56</v>
      </c>
      <c r="C10" s="17"/>
      <c r="D10" s="29" t="s">
        <v>191</v>
      </c>
      <c r="E10" s="27">
        <f>E11</f>
        <v>3000</v>
      </c>
      <c r="F10" s="27">
        <f>F11</f>
        <v>385.8</v>
      </c>
      <c r="G10" s="38">
        <f t="shared" si="0"/>
        <v>12.86</v>
      </c>
    </row>
    <row r="11" spans="1:7" ht="15" customHeight="1">
      <c r="A11" s="16"/>
      <c r="B11" s="16"/>
      <c r="C11" s="17" t="s">
        <v>69</v>
      </c>
      <c r="D11" s="15" t="s">
        <v>265</v>
      </c>
      <c r="E11" s="18">
        <v>3000</v>
      </c>
      <c r="F11" s="18">
        <v>385.8</v>
      </c>
      <c r="G11" s="45">
        <f t="shared" si="0"/>
        <v>12.86</v>
      </c>
    </row>
    <row r="12" spans="1:7" s="41" customFormat="1" ht="15">
      <c r="A12" s="56" t="s">
        <v>57</v>
      </c>
      <c r="B12" s="56"/>
      <c r="C12" s="56"/>
      <c r="D12" s="57" t="s">
        <v>192</v>
      </c>
      <c r="E12" s="58">
        <f>SUM(E13+E16+E21)</f>
        <v>235300</v>
      </c>
      <c r="F12" s="58">
        <f>SUM(F13+F16+F21)</f>
        <v>53212.73</v>
      </c>
      <c r="G12" s="55">
        <f t="shared" si="0"/>
        <v>22.614844878878028</v>
      </c>
    </row>
    <row r="13" spans="1:7" ht="15">
      <c r="A13" s="16"/>
      <c r="B13" s="16" t="s">
        <v>176</v>
      </c>
      <c r="C13" s="17"/>
      <c r="D13" s="29" t="s">
        <v>193</v>
      </c>
      <c r="E13" s="27">
        <f>SUM(E14+E15)</f>
        <v>200200</v>
      </c>
      <c r="F13" s="27">
        <f>SUM(F14+F15)</f>
        <v>20776.24</v>
      </c>
      <c r="G13" s="38">
        <f t="shared" si="0"/>
        <v>10.37774225774226</v>
      </c>
    </row>
    <row r="14" spans="1:7" ht="15.75" customHeight="1">
      <c r="A14" s="17"/>
      <c r="B14" s="17"/>
      <c r="C14" s="17" t="s">
        <v>66</v>
      </c>
      <c r="D14" s="15" t="s">
        <v>266</v>
      </c>
      <c r="E14" s="18">
        <v>200000</v>
      </c>
      <c r="F14" s="18">
        <v>20556.16</v>
      </c>
      <c r="G14" s="45">
        <f t="shared" si="0"/>
        <v>10.278080000000001</v>
      </c>
    </row>
    <row r="15" spans="1:7" ht="15">
      <c r="A15" s="17"/>
      <c r="B15" s="17"/>
      <c r="C15" s="17" t="s">
        <v>60</v>
      </c>
      <c r="D15" s="15" t="s">
        <v>133</v>
      </c>
      <c r="E15" s="18">
        <v>200</v>
      </c>
      <c r="F15" s="18">
        <v>220.08</v>
      </c>
      <c r="G15" s="45">
        <f t="shared" si="0"/>
        <v>110.04</v>
      </c>
    </row>
    <row r="16" spans="1:7" ht="15.75" customHeight="1">
      <c r="A16" s="16"/>
      <c r="B16" s="16" t="s">
        <v>58</v>
      </c>
      <c r="C16" s="17"/>
      <c r="D16" s="29" t="s">
        <v>194</v>
      </c>
      <c r="E16" s="27">
        <f>SUM(E17:E20)</f>
        <v>10000</v>
      </c>
      <c r="F16" s="27">
        <f>SUM(F17:F20)</f>
        <v>9534.5</v>
      </c>
      <c r="G16" s="38">
        <f t="shared" si="0"/>
        <v>95.345</v>
      </c>
    </row>
    <row r="17" spans="1:7" ht="15.75" customHeight="1">
      <c r="A17" s="16"/>
      <c r="B17" s="16"/>
      <c r="C17" s="17" t="s">
        <v>147</v>
      </c>
      <c r="D17" s="24" t="s">
        <v>267</v>
      </c>
      <c r="E17" s="18">
        <v>700</v>
      </c>
      <c r="F17" s="18">
        <v>615.7</v>
      </c>
      <c r="G17" s="45">
        <f t="shared" si="0"/>
        <v>87.95714285714287</v>
      </c>
    </row>
    <row r="18" spans="1:7" ht="15.75" customHeight="1">
      <c r="A18" s="16"/>
      <c r="B18" s="16"/>
      <c r="C18" s="17" t="s">
        <v>59</v>
      </c>
      <c r="D18" s="15" t="s">
        <v>132</v>
      </c>
      <c r="E18" s="18">
        <v>2800</v>
      </c>
      <c r="F18" s="18">
        <v>2543.79</v>
      </c>
      <c r="G18" s="45">
        <f t="shared" si="0"/>
        <v>90.84964285714285</v>
      </c>
    </row>
    <row r="19" spans="1:7" ht="15">
      <c r="A19" s="16"/>
      <c r="B19" s="16"/>
      <c r="C19" s="17" t="s">
        <v>60</v>
      </c>
      <c r="D19" s="15" t="s">
        <v>133</v>
      </c>
      <c r="E19" s="18">
        <v>1300</v>
      </c>
      <c r="F19" s="18">
        <v>1285.81</v>
      </c>
      <c r="G19" s="45">
        <f t="shared" si="0"/>
        <v>98.90846153846154</v>
      </c>
    </row>
    <row r="20" spans="1:7" ht="15">
      <c r="A20" s="16"/>
      <c r="B20" s="16"/>
      <c r="C20" s="17" t="s">
        <v>61</v>
      </c>
      <c r="D20" s="15" t="s">
        <v>37</v>
      </c>
      <c r="E20" s="18">
        <v>5200</v>
      </c>
      <c r="F20" s="18">
        <v>5089.2</v>
      </c>
      <c r="G20" s="45">
        <f t="shared" si="0"/>
        <v>97.86923076923077</v>
      </c>
    </row>
    <row r="21" spans="1:7" ht="15">
      <c r="A21" s="16"/>
      <c r="B21" s="16" t="s">
        <v>162</v>
      </c>
      <c r="C21" s="17"/>
      <c r="D21" s="29" t="s">
        <v>189</v>
      </c>
      <c r="E21" s="27">
        <f>SUM(E22)</f>
        <v>25100</v>
      </c>
      <c r="F21" s="27">
        <f>F22</f>
        <v>22901.99</v>
      </c>
      <c r="G21" s="38">
        <f t="shared" si="0"/>
        <v>91.24298804780877</v>
      </c>
    </row>
    <row r="22" spans="1:7" ht="15">
      <c r="A22" s="16"/>
      <c r="B22" s="16"/>
      <c r="C22" s="17" t="s">
        <v>67</v>
      </c>
      <c r="D22" s="15" t="s">
        <v>30</v>
      </c>
      <c r="E22" s="18">
        <v>25100</v>
      </c>
      <c r="F22" s="18">
        <v>22901.99</v>
      </c>
      <c r="G22" s="45">
        <f t="shared" si="0"/>
        <v>91.24298804780877</v>
      </c>
    </row>
    <row r="23" spans="1:7" s="41" customFormat="1" ht="15">
      <c r="A23" s="56" t="s">
        <v>62</v>
      </c>
      <c r="B23" s="56"/>
      <c r="C23" s="56"/>
      <c r="D23" s="57" t="s">
        <v>195</v>
      </c>
      <c r="E23" s="58">
        <f>SUM(E24+E26+E36)</f>
        <v>16479810</v>
      </c>
      <c r="F23" s="58">
        <f>SUM(F24+F26+F36)</f>
        <v>9565636.42</v>
      </c>
      <c r="G23" s="55">
        <f t="shared" si="0"/>
        <v>58.044579518817265</v>
      </c>
    </row>
    <row r="24" spans="1:7" ht="15.75" customHeight="1">
      <c r="A24" s="16"/>
      <c r="B24" s="16" t="s">
        <v>63</v>
      </c>
      <c r="C24" s="17"/>
      <c r="D24" s="29" t="s">
        <v>293</v>
      </c>
      <c r="E24" s="27">
        <f>E25:E25</f>
        <v>300</v>
      </c>
      <c r="F24" s="27">
        <f>F25:F25</f>
        <v>309.52</v>
      </c>
      <c r="G24" s="38">
        <f t="shared" si="0"/>
        <v>103.17333333333332</v>
      </c>
    </row>
    <row r="25" spans="1:7" ht="15">
      <c r="A25" s="16"/>
      <c r="B25" s="16"/>
      <c r="C25" s="17" t="s">
        <v>60</v>
      </c>
      <c r="D25" s="15" t="s">
        <v>133</v>
      </c>
      <c r="E25" s="18">
        <v>300</v>
      </c>
      <c r="F25" s="18">
        <v>309.52</v>
      </c>
      <c r="G25" s="45">
        <f t="shared" si="0"/>
        <v>103.17333333333332</v>
      </c>
    </row>
    <row r="26" spans="1:7" ht="15.75" customHeight="1">
      <c r="A26" s="16"/>
      <c r="B26" s="16" t="s">
        <v>64</v>
      </c>
      <c r="C26" s="17"/>
      <c r="D26" s="29" t="s">
        <v>294</v>
      </c>
      <c r="E26" s="27">
        <f>SUM(E27:E35)</f>
        <v>16338700</v>
      </c>
      <c r="F26" s="27">
        <f>SUM(F27:F35)</f>
        <v>9424567.97</v>
      </c>
      <c r="G26" s="38">
        <f t="shared" si="0"/>
        <v>57.68248373493607</v>
      </c>
    </row>
    <row r="27" spans="1:7" ht="15.75" customHeight="1">
      <c r="A27" s="16"/>
      <c r="B27" s="16"/>
      <c r="C27" s="17" t="s">
        <v>65</v>
      </c>
      <c r="D27" s="15" t="s">
        <v>268</v>
      </c>
      <c r="E27" s="18">
        <v>836000</v>
      </c>
      <c r="F27" s="18">
        <v>812408.03</v>
      </c>
      <c r="G27" s="45">
        <f t="shared" si="0"/>
        <v>97.17799401913877</v>
      </c>
    </row>
    <row r="28" spans="1:7" ht="16.5" customHeight="1">
      <c r="A28" s="16"/>
      <c r="B28" s="16"/>
      <c r="C28" s="17" t="s">
        <v>66</v>
      </c>
      <c r="D28" s="15" t="s">
        <v>269</v>
      </c>
      <c r="E28" s="18">
        <v>101000</v>
      </c>
      <c r="F28" s="18">
        <v>103059.98</v>
      </c>
      <c r="G28" s="45">
        <f t="shared" si="0"/>
        <v>102.03958415841583</v>
      </c>
    </row>
    <row r="29" spans="1:7" ht="15.75" customHeight="1">
      <c r="A29" s="16"/>
      <c r="B29" s="16"/>
      <c r="C29" s="17" t="s">
        <v>67</v>
      </c>
      <c r="D29" s="15" t="s">
        <v>30</v>
      </c>
      <c r="E29" s="18">
        <v>15500</v>
      </c>
      <c r="F29" s="18">
        <v>4858.85</v>
      </c>
      <c r="G29" s="45">
        <f t="shared" si="0"/>
        <v>31.347419354838713</v>
      </c>
    </row>
    <row r="30" spans="1:7" ht="15.75" customHeight="1">
      <c r="A30" s="16"/>
      <c r="B30" s="16"/>
      <c r="C30" s="17" t="s">
        <v>59</v>
      </c>
      <c r="D30" s="15" t="s">
        <v>132</v>
      </c>
      <c r="E30" s="18">
        <v>7428000</v>
      </c>
      <c r="F30" s="18">
        <v>5922857.83</v>
      </c>
      <c r="G30" s="45">
        <f t="shared" si="0"/>
        <v>79.73691208939148</v>
      </c>
    </row>
    <row r="31" spans="1:7" ht="24.75" customHeight="1">
      <c r="A31" s="16"/>
      <c r="B31" s="16"/>
      <c r="C31" s="17" t="s">
        <v>68</v>
      </c>
      <c r="D31" s="15" t="s">
        <v>270</v>
      </c>
      <c r="E31" s="18">
        <v>76000</v>
      </c>
      <c r="F31" s="18">
        <v>108973.79</v>
      </c>
      <c r="G31" s="45">
        <f t="shared" si="0"/>
        <v>143.38656578947368</v>
      </c>
    </row>
    <row r="32" spans="1:7" ht="26.25" customHeight="1">
      <c r="A32" s="16"/>
      <c r="B32" s="16"/>
      <c r="C32" s="17" t="s">
        <v>141</v>
      </c>
      <c r="D32" s="15" t="s">
        <v>271</v>
      </c>
      <c r="E32" s="18">
        <v>7690000</v>
      </c>
      <c r="F32" s="18">
        <v>2269941.59</v>
      </c>
      <c r="G32" s="45">
        <f t="shared" si="0"/>
        <v>29.51809609882965</v>
      </c>
    </row>
    <row r="33" spans="1:7" ht="16.5" customHeight="1">
      <c r="A33" s="16"/>
      <c r="B33" s="16"/>
      <c r="C33" s="17" t="s">
        <v>243</v>
      </c>
      <c r="D33" s="15" t="s">
        <v>259</v>
      </c>
      <c r="E33" s="18">
        <v>12400</v>
      </c>
      <c r="F33" s="18">
        <v>12396.24</v>
      </c>
      <c r="G33" s="45">
        <f t="shared" si="0"/>
        <v>99.96967741935484</v>
      </c>
    </row>
    <row r="34" spans="1:7" ht="15">
      <c r="A34" s="16"/>
      <c r="B34" s="16"/>
      <c r="C34" s="17" t="s">
        <v>60</v>
      </c>
      <c r="D34" s="15" t="s">
        <v>133</v>
      </c>
      <c r="E34" s="18">
        <v>178000</v>
      </c>
      <c r="F34" s="18">
        <v>188276.8</v>
      </c>
      <c r="G34" s="45">
        <f t="shared" si="0"/>
        <v>105.7734831460674</v>
      </c>
    </row>
    <row r="35" spans="1:7" ht="15">
      <c r="A35" s="16"/>
      <c r="B35" s="16"/>
      <c r="C35" s="17" t="s">
        <v>61</v>
      </c>
      <c r="D35" s="15" t="s">
        <v>37</v>
      </c>
      <c r="E35" s="18">
        <v>1800</v>
      </c>
      <c r="F35" s="18">
        <v>1794.86</v>
      </c>
      <c r="G35" s="45">
        <f t="shared" si="0"/>
        <v>99.71444444444444</v>
      </c>
    </row>
    <row r="36" spans="1:7" ht="15">
      <c r="A36" s="16"/>
      <c r="B36" s="16" t="s">
        <v>148</v>
      </c>
      <c r="C36" s="17"/>
      <c r="D36" s="29" t="s">
        <v>189</v>
      </c>
      <c r="E36" s="27">
        <f>SUM(E37:E38)</f>
        <v>140810</v>
      </c>
      <c r="F36" s="27">
        <f>SUM(F37:F38)</f>
        <v>140758.93000000002</v>
      </c>
      <c r="G36" s="38">
        <f t="shared" si="0"/>
        <v>99.96373126908603</v>
      </c>
    </row>
    <row r="37" spans="1:7" ht="15">
      <c r="A37" s="16"/>
      <c r="B37" s="16"/>
      <c r="C37" s="17" t="s">
        <v>60</v>
      </c>
      <c r="D37" s="15" t="s">
        <v>133</v>
      </c>
      <c r="E37" s="18">
        <v>1110</v>
      </c>
      <c r="F37" s="18">
        <v>1100.92</v>
      </c>
      <c r="G37" s="45">
        <f t="shared" si="0"/>
        <v>99.18198198198199</v>
      </c>
    </row>
    <row r="38" spans="1:7" ht="15">
      <c r="A38" s="16"/>
      <c r="B38" s="16"/>
      <c r="C38" s="17" t="s">
        <v>61</v>
      </c>
      <c r="D38" s="15" t="s">
        <v>37</v>
      </c>
      <c r="E38" s="18">
        <v>139700</v>
      </c>
      <c r="F38" s="18">
        <v>139658.01</v>
      </c>
      <c r="G38" s="45">
        <f t="shared" si="0"/>
        <v>99.96994273443093</v>
      </c>
    </row>
    <row r="39" spans="1:7" s="28" customFormat="1" ht="15">
      <c r="A39" s="56" t="s">
        <v>70</v>
      </c>
      <c r="B39" s="56"/>
      <c r="C39" s="56"/>
      <c r="D39" s="57" t="s">
        <v>196</v>
      </c>
      <c r="E39" s="58">
        <f>SUM(E40+E42)</f>
        <v>152000</v>
      </c>
      <c r="F39" s="58">
        <f>SUM(F40+F42)</f>
        <v>34309.75</v>
      </c>
      <c r="G39" s="55">
        <f t="shared" si="0"/>
        <v>22.572203947368422</v>
      </c>
    </row>
    <row r="40" spans="1:7" ht="15">
      <c r="A40" s="43"/>
      <c r="B40" s="20" t="s">
        <v>71</v>
      </c>
      <c r="C40" s="43"/>
      <c r="D40" s="30" t="s">
        <v>197</v>
      </c>
      <c r="E40" s="31">
        <f>E41</f>
        <v>2000</v>
      </c>
      <c r="F40" s="31">
        <f>F41</f>
        <v>2000</v>
      </c>
      <c r="G40" s="38">
        <f t="shared" si="0"/>
        <v>100</v>
      </c>
    </row>
    <row r="41" spans="1:7" ht="15" customHeight="1">
      <c r="A41" s="16"/>
      <c r="B41" s="16"/>
      <c r="C41" s="17" t="s">
        <v>72</v>
      </c>
      <c r="D41" s="15" t="s">
        <v>260</v>
      </c>
      <c r="E41" s="18">
        <v>2000</v>
      </c>
      <c r="F41" s="18">
        <v>2000</v>
      </c>
      <c r="G41" s="45">
        <f t="shared" si="0"/>
        <v>100</v>
      </c>
    </row>
    <row r="42" spans="1:7" ht="15">
      <c r="A42" s="16"/>
      <c r="B42" s="16" t="s">
        <v>187</v>
      </c>
      <c r="C42" s="17"/>
      <c r="D42" s="29" t="s">
        <v>189</v>
      </c>
      <c r="E42" s="27">
        <f>SUM(E43)</f>
        <v>150000</v>
      </c>
      <c r="F42" s="27">
        <f>SUM(F43)</f>
        <v>32309.75</v>
      </c>
      <c r="G42" s="38">
        <f t="shared" si="0"/>
        <v>21.539833333333334</v>
      </c>
    </row>
    <row r="43" spans="1:7" ht="15.75" customHeight="1">
      <c r="A43" s="16"/>
      <c r="B43" s="16"/>
      <c r="C43" s="17" t="s">
        <v>59</v>
      </c>
      <c r="D43" s="15" t="s">
        <v>132</v>
      </c>
      <c r="E43" s="18">
        <v>150000</v>
      </c>
      <c r="F43" s="18">
        <v>32309.75</v>
      </c>
      <c r="G43" s="45">
        <f t="shared" si="0"/>
        <v>21.539833333333334</v>
      </c>
    </row>
    <row r="44" spans="1:7" s="44" customFormat="1" ht="15">
      <c r="A44" s="56" t="s">
        <v>158</v>
      </c>
      <c r="B44" s="56"/>
      <c r="C44" s="59"/>
      <c r="D44" s="57" t="s">
        <v>198</v>
      </c>
      <c r="E44" s="58">
        <f>E45</f>
        <v>2870653</v>
      </c>
      <c r="F44" s="58">
        <f>F45</f>
        <v>2636737.1100000003</v>
      </c>
      <c r="G44" s="55">
        <f t="shared" si="0"/>
        <v>91.85147455996947</v>
      </c>
    </row>
    <row r="45" spans="1:7" ht="15">
      <c r="A45" s="16"/>
      <c r="B45" s="16" t="s">
        <v>159</v>
      </c>
      <c r="C45" s="17"/>
      <c r="D45" s="29" t="s">
        <v>189</v>
      </c>
      <c r="E45" s="27">
        <f>SUM(E46:E49)</f>
        <v>2870653</v>
      </c>
      <c r="F45" s="27">
        <f>SUM(F46:F49)</f>
        <v>2636737.1100000003</v>
      </c>
      <c r="G45" s="38">
        <f t="shared" si="0"/>
        <v>91.85147455996947</v>
      </c>
    </row>
    <row r="46" spans="1:7" ht="17.25" customHeight="1">
      <c r="A46" s="16"/>
      <c r="B46" s="16"/>
      <c r="C46" s="17" t="s">
        <v>155</v>
      </c>
      <c r="D46" s="15" t="s">
        <v>261</v>
      </c>
      <c r="E46" s="18">
        <v>20129</v>
      </c>
      <c r="F46" s="18">
        <v>16090.5</v>
      </c>
      <c r="G46" s="45">
        <f>F46/E46*100</f>
        <v>79.93690695017139</v>
      </c>
    </row>
    <row r="47" spans="1:7" ht="14.25" customHeight="1">
      <c r="A47" s="16"/>
      <c r="B47" s="16"/>
      <c r="C47" s="17" t="s">
        <v>145</v>
      </c>
      <c r="D47" s="15" t="s">
        <v>261</v>
      </c>
      <c r="E47" s="18">
        <v>3554</v>
      </c>
      <c r="F47" s="18">
        <v>2839.5</v>
      </c>
      <c r="G47" s="65">
        <f t="shared" si="0"/>
        <v>79.89589195272931</v>
      </c>
    </row>
    <row r="48" spans="1:7" ht="15.75" customHeight="1">
      <c r="A48" s="16"/>
      <c r="B48" s="16"/>
      <c r="C48" s="17" t="s">
        <v>177</v>
      </c>
      <c r="D48" s="15" t="s">
        <v>261</v>
      </c>
      <c r="E48" s="18">
        <v>2440337.83</v>
      </c>
      <c r="F48" s="18">
        <v>2264649.41</v>
      </c>
      <c r="G48" s="45">
        <f t="shared" si="0"/>
        <v>92.80065170321112</v>
      </c>
    </row>
    <row r="49" spans="1:7" ht="17.25" customHeight="1">
      <c r="A49" s="16"/>
      <c r="B49" s="16"/>
      <c r="C49" s="17" t="s">
        <v>182</v>
      </c>
      <c r="D49" s="15" t="s">
        <v>261</v>
      </c>
      <c r="E49" s="18">
        <v>406632.17</v>
      </c>
      <c r="F49" s="18">
        <v>353157.7</v>
      </c>
      <c r="G49" s="45">
        <f t="shared" si="0"/>
        <v>86.84942462865149</v>
      </c>
    </row>
    <row r="50" spans="1:7" s="41" customFormat="1" ht="15">
      <c r="A50" s="56" t="s">
        <v>73</v>
      </c>
      <c r="B50" s="56"/>
      <c r="C50" s="56"/>
      <c r="D50" s="57" t="s">
        <v>199</v>
      </c>
      <c r="E50" s="58">
        <f>SUM(E51+E54+E58)</f>
        <v>269343</v>
      </c>
      <c r="F50" s="58">
        <f>SUM(F51+F54+F58)</f>
        <v>267469.41</v>
      </c>
      <c r="G50" s="72">
        <f t="shared" si="0"/>
        <v>99.30438511489066</v>
      </c>
    </row>
    <row r="51" spans="1:7" ht="15">
      <c r="A51" s="20"/>
      <c r="B51" s="20" t="s">
        <v>74</v>
      </c>
      <c r="C51" s="21"/>
      <c r="D51" s="30" t="s">
        <v>200</v>
      </c>
      <c r="E51" s="31">
        <f>SUM(E52:E53)</f>
        <v>254743</v>
      </c>
      <c r="F51" s="31">
        <f>SUM(F52:F53)</f>
        <v>254782.05</v>
      </c>
      <c r="G51" s="38">
        <f t="shared" si="0"/>
        <v>100.0153291748939</v>
      </c>
    </row>
    <row r="52" spans="1:7" ht="15.75" customHeight="1">
      <c r="A52" s="16"/>
      <c r="B52" s="16"/>
      <c r="C52" s="17" t="s">
        <v>75</v>
      </c>
      <c r="D52" s="15" t="s">
        <v>264</v>
      </c>
      <c r="E52" s="18">
        <v>254393</v>
      </c>
      <c r="F52" s="18">
        <v>254393</v>
      </c>
      <c r="G52" s="45">
        <f t="shared" si="0"/>
        <v>100</v>
      </c>
    </row>
    <row r="53" spans="1:7" ht="17.25" customHeight="1">
      <c r="A53" s="16"/>
      <c r="B53" s="16"/>
      <c r="C53" s="17" t="s">
        <v>76</v>
      </c>
      <c r="D53" s="19" t="s">
        <v>272</v>
      </c>
      <c r="E53" s="18">
        <v>350</v>
      </c>
      <c r="F53" s="18">
        <v>389.05</v>
      </c>
      <c r="G53" s="45">
        <f t="shared" si="0"/>
        <v>111.15714285714287</v>
      </c>
    </row>
    <row r="54" spans="1:7" s="28" customFormat="1" ht="15.75" customHeight="1">
      <c r="A54" s="16"/>
      <c r="B54" s="16" t="s">
        <v>77</v>
      </c>
      <c r="C54" s="16"/>
      <c r="D54" s="46" t="s">
        <v>201</v>
      </c>
      <c r="E54" s="27">
        <f>SUM(E55:E57)</f>
        <v>11600</v>
      </c>
      <c r="F54" s="27">
        <f>SUM(F55:F57)</f>
        <v>9687.359999999999</v>
      </c>
      <c r="G54" s="38">
        <f t="shared" si="0"/>
        <v>83.51172413793103</v>
      </c>
    </row>
    <row r="55" spans="1:7" ht="15">
      <c r="A55" s="16"/>
      <c r="B55" s="16"/>
      <c r="C55" s="17" t="s">
        <v>78</v>
      </c>
      <c r="D55" s="19" t="s">
        <v>134</v>
      </c>
      <c r="E55" s="18">
        <v>8500</v>
      </c>
      <c r="F55" s="18">
        <v>8219.97</v>
      </c>
      <c r="G55" s="45">
        <f t="shared" si="0"/>
        <v>96.7055294117647</v>
      </c>
    </row>
    <row r="56" spans="1:7" ht="15">
      <c r="A56" s="16"/>
      <c r="B56" s="16"/>
      <c r="C56" s="17" t="s">
        <v>61</v>
      </c>
      <c r="D56" s="15" t="s">
        <v>37</v>
      </c>
      <c r="E56" s="18">
        <v>1500</v>
      </c>
      <c r="F56" s="18">
        <v>1467.39</v>
      </c>
      <c r="G56" s="45">
        <f t="shared" si="0"/>
        <v>97.82600000000001</v>
      </c>
    </row>
    <row r="57" spans="1:7" ht="15">
      <c r="A57" s="16"/>
      <c r="B57" s="16"/>
      <c r="C57" s="17" t="s">
        <v>110</v>
      </c>
      <c r="D57" s="15" t="s">
        <v>160</v>
      </c>
      <c r="E57" s="18">
        <v>1600</v>
      </c>
      <c r="F57" s="18">
        <v>0</v>
      </c>
      <c r="G57" s="45">
        <f t="shared" si="0"/>
        <v>0</v>
      </c>
    </row>
    <row r="58" spans="1:7" ht="15">
      <c r="A58" s="16"/>
      <c r="B58" s="16" t="s">
        <v>179</v>
      </c>
      <c r="C58" s="17"/>
      <c r="D58" s="29" t="s">
        <v>202</v>
      </c>
      <c r="E58" s="27">
        <f>SUM(E59)</f>
        <v>3000</v>
      </c>
      <c r="F58" s="27">
        <f>SUM(F59)</f>
        <v>3000</v>
      </c>
      <c r="G58" s="42">
        <f>F58/E58*100</f>
        <v>100</v>
      </c>
    </row>
    <row r="59" spans="1:7" ht="14.25" customHeight="1">
      <c r="A59" s="17"/>
      <c r="B59" s="17"/>
      <c r="C59" s="17" t="s">
        <v>166</v>
      </c>
      <c r="D59" s="15" t="s">
        <v>167</v>
      </c>
      <c r="E59" s="18">
        <v>3000</v>
      </c>
      <c r="F59" s="18">
        <v>3000</v>
      </c>
      <c r="G59" s="63">
        <f>F59/E59*100</f>
        <v>100</v>
      </c>
    </row>
    <row r="60" spans="1:7" s="28" customFormat="1" ht="26.25" customHeight="1">
      <c r="A60" s="56" t="s">
        <v>79</v>
      </c>
      <c r="B60" s="56"/>
      <c r="C60" s="56"/>
      <c r="D60" s="57" t="s">
        <v>274</v>
      </c>
      <c r="E60" s="58">
        <f>E61</f>
        <v>8770</v>
      </c>
      <c r="F60" s="58">
        <f>F61</f>
        <v>8770</v>
      </c>
      <c r="G60" s="55">
        <f t="shared" si="0"/>
        <v>100</v>
      </c>
    </row>
    <row r="61" spans="1:7" s="28" customFormat="1" ht="24">
      <c r="A61" s="16"/>
      <c r="B61" s="16" t="s">
        <v>80</v>
      </c>
      <c r="C61" s="16"/>
      <c r="D61" s="29" t="s">
        <v>275</v>
      </c>
      <c r="E61" s="27">
        <f>SUM(E62)</f>
        <v>8770</v>
      </c>
      <c r="F61" s="27">
        <f>SUM(F62)</f>
        <v>8770</v>
      </c>
      <c r="G61" s="38">
        <f t="shared" si="0"/>
        <v>100</v>
      </c>
    </row>
    <row r="62" spans="1:7" ht="17.25" customHeight="1">
      <c r="A62" s="16"/>
      <c r="B62" s="16"/>
      <c r="C62" s="17" t="s">
        <v>75</v>
      </c>
      <c r="D62" s="15" t="s">
        <v>264</v>
      </c>
      <c r="E62" s="18">
        <v>8770</v>
      </c>
      <c r="F62" s="18">
        <v>8770</v>
      </c>
      <c r="G62" s="45">
        <f t="shared" si="0"/>
        <v>100</v>
      </c>
    </row>
    <row r="63" spans="1:7" s="41" customFormat="1" ht="24" customHeight="1">
      <c r="A63" s="56" t="s">
        <v>81</v>
      </c>
      <c r="B63" s="56"/>
      <c r="C63" s="56"/>
      <c r="D63" s="57" t="s">
        <v>276</v>
      </c>
      <c r="E63" s="58">
        <f>SUM(E64+E66)</f>
        <v>142000</v>
      </c>
      <c r="F63" s="58">
        <f>SUM(F64+F66)</f>
        <v>69728.93000000001</v>
      </c>
      <c r="G63" s="55">
        <f t="shared" si="0"/>
        <v>49.10488028169014</v>
      </c>
    </row>
    <row r="64" spans="1:7" ht="16.5" customHeight="1">
      <c r="A64" s="16"/>
      <c r="B64" s="16" t="s">
        <v>82</v>
      </c>
      <c r="C64" s="16"/>
      <c r="D64" s="29" t="s">
        <v>203</v>
      </c>
      <c r="E64" s="27">
        <f>E65</f>
        <v>140000</v>
      </c>
      <c r="F64" s="27">
        <f>F65</f>
        <v>67818.36</v>
      </c>
      <c r="G64" s="38">
        <f t="shared" si="0"/>
        <v>48.44168571428572</v>
      </c>
    </row>
    <row r="65" spans="1:7" ht="17.25" customHeight="1">
      <c r="A65" s="16"/>
      <c r="B65" s="16"/>
      <c r="C65" s="17" t="s">
        <v>83</v>
      </c>
      <c r="D65" s="15" t="s">
        <v>42</v>
      </c>
      <c r="E65" s="18">
        <v>140000</v>
      </c>
      <c r="F65" s="18">
        <v>67818.36</v>
      </c>
      <c r="G65" s="45">
        <f t="shared" si="0"/>
        <v>48.44168571428572</v>
      </c>
    </row>
    <row r="66" spans="1:7" ht="17.25" customHeight="1">
      <c r="A66" s="16"/>
      <c r="B66" s="16" t="s">
        <v>258</v>
      </c>
      <c r="C66" s="17"/>
      <c r="D66" s="29" t="s">
        <v>189</v>
      </c>
      <c r="E66" s="27">
        <f>SUM(E67)</f>
        <v>2000</v>
      </c>
      <c r="F66" s="27">
        <f>SUM(F67)</f>
        <v>1910.57</v>
      </c>
      <c r="G66" s="38">
        <f t="shared" si="0"/>
        <v>95.5285</v>
      </c>
    </row>
    <row r="67" spans="1:7" ht="17.25" customHeight="1">
      <c r="A67" s="16"/>
      <c r="B67" s="16"/>
      <c r="C67" s="17" t="s">
        <v>61</v>
      </c>
      <c r="D67" s="15" t="s">
        <v>37</v>
      </c>
      <c r="E67" s="18">
        <v>2000</v>
      </c>
      <c r="F67" s="18">
        <v>1910.57</v>
      </c>
      <c r="G67" s="45">
        <f t="shared" si="0"/>
        <v>95.5285</v>
      </c>
    </row>
    <row r="68" spans="1:7" s="41" customFormat="1" ht="36.75" customHeight="1">
      <c r="A68" s="56" t="s">
        <v>84</v>
      </c>
      <c r="B68" s="56"/>
      <c r="C68" s="56"/>
      <c r="D68" s="57" t="s">
        <v>279</v>
      </c>
      <c r="E68" s="58">
        <f>SUM(E69+E71+E79+E91+E99)</f>
        <v>61839990.5</v>
      </c>
      <c r="F68" s="58">
        <f>SUM(F69+F71+F79+F91+F99)</f>
        <v>58835363.64</v>
      </c>
      <c r="G68" s="55">
        <f t="shared" si="0"/>
        <v>95.14128828981629</v>
      </c>
    </row>
    <row r="69" spans="1:7" ht="24" customHeight="1">
      <c r="A69" s="16"/>
      <c r="B69" s="16" t="s">
        <v>85</v>
      </c>
      <c r="C69" s="17"/>
      <c r="D69" s="29" t="s">
        <v>277</v>
      </c>
      <c r="E69" s="27">
        <f>SUM(E70)</f>
        <v>30000</v>
      </c>
      <c r="F69" s="27">
        <f>SUM(F70)</f>
        <v>23342.44</v>
      </c>
      <c r="G69" s="38">
        <f t="shared" si="0"/>
        <v>77.80813333333333</v>
      </c>
    </row>
    <row r="70" spans="1:7" ht="16.5" customHeight="1">
      <c r="A70" s="16"/>
      <c r="B70" s="16"/>
      <c r="C70" s="17" t="s">
        <v>86</v>
      </c>
      <c r="D70" s="15" t="s">
        <v>278</v>
      </c>
      <c r="E70" s="18">
        <v>30000</v>
      </c>
      <c r="F70" s="18">
        <v>23342.44</v>
      </c>
      <c r="G70" s="45">
        <f t="shared" si="0"/>
        <v>77.80813333333333</v>
      </c>
    </row>
    <row r="71" spans="1:7" ht="39" customHeight="1">
      <c r="A71" s="16"/>
      <c r="B71" s="16" t="s">
        <v>88</v>
      </c>
      <c r="C71" s="17"/>
      <c r="D71" s="29" t="s">
        <v>280</v>
      </c>
      <c r="E71" s="27">
        <f>SUM(E72:E78)</f>
        <v>17183082.5</v>
      </c>
      <c r="F71" s="27">
        <f>SUM(F72:F78)</f>
        <v>16435885.46</v>
      </c>
      <c r="G71" s="38">
        <f t="shared" si="0"/>
        <v>95.65155413762345</v>
      </c>
    </row>
    <row r="72" spans="1:7" ht="15">
      <c r="A72" s="16"/>
      <c r="B72" s="16"/>
      <c r="C72" s="17" t="s">
        <v>89</v>
      </c>
      <c r="D72" s="15" t="s">
        <v>239</v>
      </c>
      <c r="E72" s="18">
        <v>16145582.5</v>
      </c>
      <c r="F72" s="18">
        <v>15670852.44</v>
      </c>
      <c r="G72" s="45">
        <f t="shared" si="0"/>
        <v>97.0596907234533</v>
      </c>
    </row>
    <row r="73" spans="1:7" ht="15">
      <c r="A73" s="16"/>
      <c r="B73" s="16"/>
      <c r="C73" s="17" t="s">
        <v>90</v>
      </c>
      <c r="D73" s="15" t="s">
        <v>20</v>
      </c>
      <c r="E73" s="18">
        <v>10500</v>
      </c>
      <c r="F73" s="18">
        <v>10378</v>
      </c>
      <c r="G73" s="45">
        <f t="shared" si="0"/>
        <v>98.83809523809524</v>
      </c>
    </row>
    <row r="74" spans="1:7" ht="15">
      <c r="A74" s="16"/>
      <c r="B74" s="16"/>
      <c r="C74" s="17" t="s">
        <v>91</v>
      </c>
      <c r="D74" s="15" t="s">
        <v>135</v>
      </c>
      <c r="E74" s="18">
        <v>45000</v>
      </c>
      <c r="F74" s="18">
        <v>45303</v>
      </c>
      <c r="G74" s="45">
        <f t="shared" si="0"/>
        <v>100.67333333333333</v>
      </c>
    </row>
    <row r="75" spans="1:7" ht="16.5" customHeight="1">
      <c r="A75" s="16"/>
      <c r="B75" s="16"/>
      <c r="C75" s="17" t="s">
        <v>92</v>
      </c>
      <c r="D75" s="15" t="s">
        <v>206</v>
      </c>
      <c r="E75" s="18">
        <v>220000</v>
      </c>
      <c r="F75" s="18">
        <v>140770.21</v>
      </c>
      <c r="G75" s="45">
        <f t="shared" si="0"/>
        <v>63.98645909090909</v>
      </c>
    </row>
    <row r="76" spans="1:7" ht="16.5" customHeight="1">
      <c r="A76" s="16"/>
      <c r="B76" s="16"/>
      <c r="C76" s="17" t="s">
        <v>93</v>
      </c>
      <c r="D76" s="15" t="s">
        <v>205</v>
      </c>
      <c r="E76" s="18">
        <v>12000</v>
      </c>
      <c r="F76" s="18">
        <v>11650</v>
      </c>
      <c r="G76" s="45">
        <f t="shared" si="0"/>
        <v>97.08333333333333</v>
      </c>
    </row>
    <row r="77" spans="1:7" ht="16.5" customHeight="1">
      <c r="A77" s="16"/>
      <c r="B77" s="16"/>
      <c r="C77" s="17" t="s">
        <v>87</v>
      </c>
      <c r="D77" s="15" t="s">
        <v>204</v>
      </c>
      <c r="E77" s="18">
        <v>244214</v>
      </c>
      <c r="F77" s="18">
        <v>51145.81</v>
      </c>
      <c r="G77" s="45">
        <f t="shared" si="0"/>
        <v>20.94302947414972</v>
      </c>
    </row>
    <row r="78" spans="1:7" ht="15" customHeight="1">
      <c r="A78" s="16"/>
      <c r="B78" s="16"/>
      <c r="C78" s="17" t="s">
        <v>94</v>
      </c>
      <c r="D78" s="15" t="s">
        <v>136</v>
      </c>
      <c r="E78" s="18">
        <v>505786</v>
      </c>
      <c r="F78" s="18">
        <v>505786</v>
      </c>
      <c r="G78" s="45">
        <f t="shared" si="0"/>
        <v>100</v>
      </c>
    </row>
    <row r="79" spans="1:7" ht="38.25" customHeight="1">
      <c r="A79" s="16"/>
      <c r="B79" s="16" t="s">
        <v>95</v>
      </c>
      <c r="C79" s="17"/>
      <c r="D79" s="29" t="s">
        <v>281</v>
      </c>
      <c r="E79" s="27">
        <f>SUM(E80:E90)</f>
        <v>9535900</v>
      </c>
      <c r="F79" s="27">
        <f>SUM(F80:F90)</f>
        <v>8847414.43</v>
      </c>
      <c r="G79" s="38">
        <f aca="true" t="shared" si="1" ref="G79:G152">F79/E79*100</f>
        <v>92.78006721966463</v>
      </c>
    </row>
    <row r="80" spans="1:7" ht="15">
      <c r="A80" s="16"/>
      <c r="B80" s="16"/>
      <c r="C80" s="17" t="s">
        <v>89</v>
      </c>
      <c r="D80" s="15" t="s">
        <v>239</v>
      </c>
      <c r="E80" s="18">
        <v>6500000</v>
      </c>
      <c r="F80" s="18">
        <v>6184820.38</v>
      </c>
      <c r="G80" s="45">
        <f t="shared" si="1"/>
        <v>95.15108276923077</v>
      </c>
    </row>
    <row r="81" spans="1:7" ht="15">
      <c r="A81" s="16"/>
      <c r="B81" s="16"/>
      <c r="C81" s="17" t="s">
        <v>90</v>
      </c>
      <c r="D81" s="15" t="s">
        <v>20</v>
      </c>
      <c r="E81" s="18">
        <v>216600</v>
      </c>
      <c r="F81" s="18">
        <v>206996.83</v>
      </c>
      <c r="G81" s="45">
        <f t="shared" si="1"/>
        <v>95.56640350877193</v>
      </c>
    </row>
    <row r="82" spans="1:7" ht="15">
      <c r="A82" s="16"/>
      <c r="B82" s="16"/>
      <c r="C82" s="17" t="s">
        <v>91</v>
      </c>
      <c r="D82" s="15" t="s">
        <v>135</v>
      </c>
      <c r="E82" s="18">
        <v>1000</v>
      </c>
      <c r="F82" s="18">
        <v>907.8</v>
      </c>
      <c r="G82" s="45">
        <f t="shared" si="1"/>
        <v>90.78</v>
      </c>
    </row>
    <row r="83" spans="1:7" ht="18" customHeight="1">
      <c r="A83" s="16"/>
      <c r="B83" s="16"/>
      <c r="C83" s="17" t="s">
        <v>92</v>
      </c>
      <c r="D83" s="15" t="s">
        <v>25</v>
      </c>
      <c r="E83" s="18">
        <v>566000</v>
      </c>
      <c r="F83" s="18">
        <v>579599.77</v>
      </c>
      <c r="G83" s="45">
        <f t="shared" si="1"/>
        <v>102.40278621908128</v>
      </c>
    </row>
    <row r="84" spans="1:7" ht="15.75" customHeight="1">
      <c r="A84" s="16"/>
      <c r="B84" s="16"/>
      <c r="C84" s="17" t="s">
        <v>96</v>
      </c>
      <c r="D84" s="15" t="s">
        <v>26</v>
      </c>
      <c r="E84" s="18">
        <v>300000</v>
      </c>
      <c r="F84" s="18">
        <v>194513.49</v>
      </c>
      <c r="G84" s="45">
        <f t="shared" si="1"/>
        <v>64.83783</v>
      </c>
    </row>
    <row r="85" spans="1:7" ht="15">
      <c r="A85" s="16"/>
      <c r="B85" s="16"/>
      <c r="C85" s="17" t="s">
        <v>97</v>
      </c>
      <c r="D85" s="15" t="s">
        <v>28</v>
      </c>
      <c r="E85" s="18">
        <v>22000</v>
      </c>
      <c r="F85" s="18">
        <v>21591.5</v>
      </c>
      <c r="G85" s="45">
        <f t="shared" si="1"/>
        <v>98.14318181818182</v>
      </c>
    </row>
    <row r="86" spans="1:7" ht="15">
      <c r="A86" s="16"/>
      <c r="B86" s="16"/>
      <c r="C86" s="17" t="s">
        <v>98</v>
      </c>
      <c r="D86" s="15" t="s">
        <v>137</v>
      </c>
      <c r="E86" s="18">
        <v>400000</v>
      </c>
      <c r="F86" s="18">
        <v>158087.11</v>
      </c>
      <c r="G86" s="45">
        <f t="shared" si="1"/>
        <v>39.52177749999999</v>
      </c>
    </row>
    <row r="87" spans="1:7" ht="16.5" customHeight="1">
      <c r="A87" s="16"/>
      <c r="B87" s="16"/>
      <c r="C87" s="17" t="s">
        <v>66</v>
      </c>
      <c r="D87" s="15" t="s">
        <v>269</v>
      </c>
      <c r="E87" s="18">
        <v>300</v>
      </c>
      <c r="F87" s="18">
        <v>0</v>
      </c>
      <c r="G87" s="45">
        <f t="shared" si="1"/>
        <v>0</v>
      </c>
    </row>
    <row r="88" spans="1:7" ht="16.5" customHeight="1">
      <c r="A88" s="16"/>
      <c r="B88" s="16"/>
      <c r="C88" s="17" t="s">
        <v>93</v>
      </c>
      <c r="D88" s="15" t="s">
        <v>282</v>
      </c>
      <c r="E88" s="18">
        <v>1000000</v>
      </c>
      <c r="F88" s="18">
        <v>1112556.46</v>
      </c>
      <c r="G88" s="45">
        <f t="shared" si="1"/>
        <v>111.255646</v>
      </c>
    </row>
    <row r="89" spans="1:7" ht="15">
      <c r="A89" s="16"/>
      <c r="B89" s="16"/>
      <c r="C89" s="17" t="s">
        <v>67</v>
      </c>
      <c r="D89" s="15" t="s">
        <v>30</v>
      </c>
      <c r="E89" s="18">
        <v>350000</v>
      </c>
      <c r="F89" s="18">
        <v>219423.29</v>
      </c>
      <c r="G89" s="45">
        <f t="shared" si="1"/>
        <v>62.69236857142857</v>
      </c>
    </row>
    <row r="90" spans="1:7" ht="17.25" customHeight="1">
      <c r="A90" s="16"/>
      <c r="B90" s="16"/>
      <c r="C90" s="17" t="s">
        <v>87</v>
      </c>
      <c r="D90" s="15" t="s">
        <v>31</v>
      </c>
      <c r="E90" s="18">
        <v>180000</v>
      </c>
      <c r="F90" s="18">
        <v>168917.8</v>
      </c>
      <c r="G90" s="45">
        <f t="shared" si="1"/>
        <v>93.84322222222221</v>
      </c>
    </row>
    <row r="91" spans="1:7" ht="24.75" customHeight="1">
      <c r="A91" s="16"/>
      <c r="B91" s="16" t="s">
        <v>99</v>
      </c>
      <c r="C91" s="17"/>
      <c r="D91" s="29" t="s">
        <v>283</v>
      </c>
      <c r="E91" s="27">
        <f>SUM(E92:E98)</f>
        <v>4172250</v>
      </c>
      <c r="F91" s="27">
        <f>SUM(F92:F98)</f>
        <v>3490283.9899999998</v>
      </c>
      <c r="G91" s="38">
        <f t="shared" si="1"/>
        <v>83.65471843729402</v>
      </c>
    </row>
    <row r="92" spans="1:7" ht="15">
      <c r="A92" s="16"/>
      <c r="B92" s="16"/>
      <c r="C92" s="17" t="s">
        <v>100</v>
      </c>
      <c r="D92" s="15" t="s">
        <v>138</v>
      </c>
      <c r="E92" s="18">
        <v>700000</v>
      </c>
      <c r="F92" s="18">
        <v>522375.6</v>
      </c>
      <c r="G92" s="65">
        <f t="shared" si="1"/>
        <v>74.62508571428572</v>
      </c>
    </row>
    <row r="93" spans="1:7" ht="15.75" customHeight="1">
      <c r="A93" s="16"/>
      <c r="B93" s="16"/>
      <c r="C93" s="17" t="s">
        <v>101</v>
      </c>
      <c r="D93" s="15" t="s">
        <v>284</v>
      </c>
      <c r="E93" s="18">
        <v>200</v>
      </c>
      <c r="F93" s="18">
        <v>192.6</v>
      </c>
      <c r="G93" s="45">
        <f t="shared" si="1"/>
        <v>96.3</v>
      </c>
    </row>
    <row r="94" spans="1:7" ht="25.5" customHeight="1">
      <c r="A94" s="16"/>
      <c r="B94" s="16"/>
      <c r="C94" s="17" t="s">
        <v>102</v>
      </c>
      <c r="D94" s="15" t="s">
        <v>285</v>
      </c>
      <c r="E94" s="18">
        <v>850000</v>
      </c>
      <c r="F94" s="18">
        <v>905054.96</v>
      </c>
      <c r="G94" s="45">
        <f t="shared" si="1"/>
        <v>106.47705411764706</v>
      </c>
    </row>
    <row r="95" spans="1:7" ht="17.25" customHeight="1">
      <c r="A95" s="16"/>
      <c r="B95" s="16"/>
      <c r="C95" s="17" t="s">
        <v>66</v>
      </c>
      <c r="D95" s="15" t="s">
        <v>269</v>
      </c>
      <c r="E95" s="18">
        <v>2620000</v>
      </c>
      <c r="F95" s="18">
        <v>2060638.81</v>
      </c>
      <c r="G95" s="65">
        <f t="shared" si="1"/>
        <v>78.65033625954199</v>
      </c>
    </row>
    <row r="96" spans="1:7" ht="25.5" customHeight="1">
      <c r="A96" s="16"/>
      <c r="B96" s="16"/>
      <c r="C96" s="17" t="s">
        <v>83</v>
      </c>
      <c r="D96" s="15" t="s">
        <v>286</v>
      </c>
      <c r="E96" s="18">
        <v>500</v>
      </c>
      <c r="F96" s="18">
        <v>499.9</v>
      </c>
      <c r="G96" s="45">
        <f t="shared" si="1"/>
        <v>99.97999999999999</v>
      </c>
    </row>
    <row r="97" spans="1:7" ht="15" customHeight="1">
      <c r="A97" s="16"/>
      <c r="B97" s="16"/>
      <c r="C97" s="17" t="s">
        <v>67</v>
      </c>
      <c r="D97" s="15" t="s">
        <v>30</v>
      </c>
      <c r="E97" s="18">
        <v>550</v>
      </c>
      <c r="F97" s="18">
        <v>519.2</v>
      </c>
      <c r="G97" s="45">
        <f t="shared" si="1"/>
        <v>94.4</v>
      </c>
    </row>
    <row r="98" spans="1:7" ht="14.25" customHeight="1">
      <c r="A98" s="16"/>
      <c r="B98" s="16"/>
      <c r="C98" s="17" t="s">
        <v>60</v>
      </c>
      <c r="D98" s="15" t="s">
        <v>133</v>
      </c>
      <c r="E98" s="18">
        <v>1000</v>
      </c>
      <c r="F98" s="18">
        <v>1002.92</v>
      </c>
      <c r="G98" s="45">
        <f t="shared" si="1"/>
        <v>100.292</v>
      </c>
    </row>
    <row r="99" spans="1:7" ht="26.25" customHeight="1">
      <c r="A99" s="16"/>
      <c r="B99" s="16" t="s">
        <v>103</v>
      </c>
      <c r="C99" s="17"/>
      <c r="D99" s="29" t="s">
        <v>207</v>
      </c>
      <c r="E99" s="27">
        <f>SUM(E100:E101)</f>
        <v>30918758</v>
      </c>
      <c r="F99" s="27">
        <f>SUM(F100:F101)</f>
        <v>30038437.32</v>
      </c>
      <c r="G99" s="38">
        <f t="shared" si="1"/>
        <v>97.15279417109834</v>
      </c>
    </row>
    <row r="100" spans="1:7" ht="17.25" customHeight="1">
      <c r="A100" s="16"/>
      <c r="B100" s="16"/>
      <c r="C100" s="17" t="s">
        <v>104</v>
      </c>
      <c r="D100" s="15" t="s">
        <v>287</v>
      </c>
      <c r="E100" s="18">
        <v>29188758</v>
      </c>
      <c r="F100" s="22">
        <v>28124122</v>
      </c>
      <c r="G100" s="45">
        <f t="shared" si="1"/>
        <v>96.35258204545737</v>
      </c>
    </row>
    <row r="101" spans="1:7" ht="16.5" customHeight="1">
      <c r="A101" s="16"/>
      <c r="B101" s="16"/>
      <c r="C101" s="17" t="s">
        <v>105</v>
      </c>
      <c r="D101" s="15" t="s">
        <v>288</v>
      </c>
      <c r="E101" s="18">
        <v>1730000</v>
      </c>
      <c r="F101" s="18">
        <v>1914315.32</v>
      </c>
      <c r="G101" s="45">
        <f t="shared" si="1"/>
        <v>110.65406473988439</v>
      </c>
    </row>
    <row r="102" spans="1:7" s="41" customFormat="1" ht="15">
      <c r="A102" s="56" t="s">
        <v>106</v>
      </c>
      <c r="B102" s="56"/>
      <c r="C102" s="56"/>
      <c r="D102" s="57" t="s">
        <v>208</v>
      </c>
      <c r="E102" s="58">
        <f>E107+E109+E111+E113+E103+E105</f>
        <v>20489346</v>
      </c>
      <c r="F102" s="58">
        <f>F107+F109+F111+F113+F103+F105</f>
        <v>20488893</v>
      </c>
      <c r="G102" s="55">
        <f t="shared" si="1"/>
        <v>99.99778909487887</v>
      </c>
    </row>
    <row r="103" spans="1:7" ht="18" customHeight="1">
      <c r="A103" s="16"/>
      <c r="B103" s="16" t="s">
        <v>107</v>
      </c>
      <c r="C103" s="17"/>
      <c r="D103" s="29" t="s">
        <v>209</v>
      </c>
      <c r="E103" s="27">
        <f>E104</f>
        <v>19767578</v>
      </c>
      <c r="F103" s="27">
        <f>F104</f>
        <v>19767578</v>
      </c>
      <c r="G103" s="38">
        <f t="shared" si="1"/>
        <v>100</v>
      </c>
    </row>
    <row r="104" spans="1:7" ht="15" customHeight="1">
      <c r="A104" s="16"/>
      <c r="B104" s="16"/>
      <c r="C104" s="17" t="s">
        <v>108</v>
      </c>
      <c r="D104" s="15" t="s">
        <v>289</v>
      </c>
      <c r="E104" s="18">
        <v>19767578</v>
      </c>
      <c r="F104" s="22">
        <v>19767578</v>
      </c>
      <c r="G104" s="45">
        <f t="shared" si="1"/>
        <v>100</v>
      </c>
    </row>
    <row r="105" spans="1:7" ht="15" customHeight="1">
      <c r="A105" s="16"/>
      <c r="B105" s="16" t="s">
        <v>244</v>
      </c>
      <c r="C105" s="17"/>
      <c r="D105" s="29" t="s">
        <v>245</v>
      </c>
      <c r="E105" s="27">
        <f>SUM(E106)</f>
        <v>90587</v>
      </c>
      <c r="F105" s="27">
        <f>SUM(F106)</f>
        <v>90587</v>
      </c>
      <c r="G105" s="38">
        <f t="shared" si="1"/>
        <v>100</v>
      </c>
    </row>
    <row r="106" spans="1:7" ht="15" customHeight="1">
      <c r="A106" s="16"/>
      <c r="B106" s="16"/>
      <c r="C106" s="17" t="s">
        <v>246</v>
      </c>
      <c r="D106" s="15" t="s">
        <v>290</v>
      </c>
      <c r="E106" s="18">
        <v>90587</v>
      </c>
      <c r="F106" s="22">
        <v>90587</v>
      </c>
      <c r="G106" s="45">
        <f t="shared" si="1"/>
        <v>100</v>
      </c>
    </row>
    <row r="107" spans="1:7" ht="17.25" customHeight="1">
      <c r="A107" s="16"/>
      <c r="B107" s="16" t="s">
        <v>180</v>
      </c>
      <c r="C107" s="17"/>
      <c r="D107" s="29" t="s">
        <v>210</v>
      </c>
      <c r="E107" s="27">
        <f>SUM(E108)</f>
        <v>575262</v>
      </c>
      <c r="F107" s="27">
        <f>SUM(F108)</f>
        <v>575262</v>
      </c>
      <c r="G107" s="38">
        <f t="shared" si="1"/>
        <v>100</v>
      </c>
    </row>
    <row r="108" spans="1:7" ht="13.5" customHeight="1">
      <c r="A108" s="16"/>
      <c r="B108" s="17"/>
      <c r="C108" s="17" t="s">
        <v>108</v>
      </c>
      <c r="D108" s="15" t="s">
        <v>291</v>
      </c>
      <c r="E108" s="18">
        <v>575262</v>
      </c>
      <c r="F108" s="22">
        <v>575262</v>
      </c>
      <c r="G108" s="45">
        <f t="shared" si="1"/>
        <v>100</v>
      </c>
    </row>
    <row r="109" spans="1:7" ht="15">
      <c r="A109" s="16"/>
      <c r="B109" s="16" t="s">
        <v>109</v>
      </c>
      <c r="C109" s="17"/>
      <c r="D109" s="29" t="s">
        <v>211</v>
      </c>
      <c r="E109" s="27">
        <f>E110</f>
        <v>4000</v>
      </c>
      <c r="F109" s="31">
        <f>F110</f>
        <v>4191.9</v>
      </c>
      <c r="G109" s="38">
        <f t="shared" si="1"/>
        <v>104.79749999999999</v>
      </c>
    </row>
    <row r="110" spans="1:7" ht="14.25" customHeight="1">
      <c r="A110" s="16"/>
      <c r="B110" s="16"/>
      <c r="C110" s="17" t="s">
        <v>60</v>
      </c>
      <c r="D110" s="15" t="s">
        <v>133</v>
      </c>
      <c r="E110" s="18">
        <v>4000</v>
      </c>
      <c r="F110" s="25">
        <v>4191.9</v>
      </c>
      <c r="G110" s="45">
        <f t="shared" si="1"/>
        <v>104.79749999999999</v>
      </c>
    </row>
    <row r="111" spans="1:7" ht="15">
      <c r="A111" s="16"/>
      <c r="B111" s="16" t="s">
        <v>170</v>
      </c>
      <c r="C111" s="17"/>
      <c r="D111" s="29" t="s">
        <v>212</v>
      </c>
      <c r="E111" s="27">
        <f>E112</f>
        <v>1200</v>
      </c>
      <c r="F111" s="32">
        <f>F112</f>
        <v>555.1</v>
      </c>
      <c r="G111" s="38">
        <f t="shared" si="1"/>
        <v>46.25833333333333</v>
      </c>
    </row>
    <row r="112" spans="1:7" ht="15">
      <c r="A112" s="16"/>
      <c r="B112" s="16"/>
      <c r="C112" s="17" t="s">
        <v>110</v>
      </c>
      <c r="D112" s="15" t="s">
        <v>212</v>
      </c>
      <c r="E112" s="18">
        <v>1200</v>
      </c>
      <c r="F112" s="25">
        <v>555.1</v>
      </c>
      <c r="G112" s="45">
        <f t="shared" si="1"/>
        <v>46.25833333333333</v>
      </c>
    </row>
    <row r="113" spans="1:7" ht="15.75" customHeight="1">
      <c r="A113" s="16"/>
      <c r="B113" s="16" t="s">
        <v>163</v>
      </c>
      <c r="C113" s="17"/>
      <c r="D113" s="29" t="s">
        <v>213</v>
      </c>
      <c r="E113" s="27">
        <f>E114</f>
        <v>50719</v>
      </c>
      <c r="F113" s="32">
        <f>F114</f>
        <v>50719</v>
      </c>
      <c r="G113" s="38">
        <f t="shared" si="1"/>
        <v>100</v>
      </c>
    </row>
    <row r="114" spans="1:7" ht="15" customHeight="1">
      <c r="A114" s="16"/>
      <c r="B114" s="16"/>
      <c r="C114" s="17" t="s">
        <v>108</v>
      </c>
      <c r="D114" s="15" t="s">
        <v>291</v>
      </c>
      <c r="E114" s="18">
        <v>50719</v>
      </c>
      <c r="F114" s="18">
        <v>50719</v>
      </c>
      <c r="G114" s="45">
        <f t="shared" si="1"/>
        <v>100</v>
      </c>
    </row>
    <row r="115" spans="1:7" s="41" customFormat="1" ht="18.75" customHeight="1">
      <c r="A115" s="56" t="s">
        <v>111</v>
      </c>
      <c r="B115" s="56"/>
      <c r="C115" s="56"/>
      <c r="D115" s="57" t="s">
        <v>214</v>
      </c>
      <c r="E115" s="58">
        <f>SUM(E116+E119+E121+E125+E127+E129+E131+E133)</f>
        <v>3594765.6</v>
      </c>
      <c r="F115" s="58">
        <f>SUM(F116+F119+F121+F125+F127+F129+F131+F133)</f>
        <v>2659618.2</v>
      </c>
      <c r="G115" s="55">
        <f t="shared" si="1"/>
        <v>73.98585877198781</v>
      </c>
    </row>
    <row r="116" spans="1:7" ht="16.5" customHeight="1">
      <c r="A116" s="16"/>
      <c r="B116" s="16" t="s">
        <v>149</v>
      </c>
      <c r="C116" s="17"/>
      <c r="D116" s="29" t="s">
        <v>215</v>
      </c>
      <c r="E116" s="27">
        <f>SUM(E117:E118)</f>
        <v>83026</v>
      </c>
      <c r="F116" s="27">
        <f>SUM(F117:F118)</f>
        <v>70215.91</v>
      </c>
      <c r="G116" s="38">
        <f t="shared" si="1"/>
        <v>84.57098981042084</v>
      </c>
    </row>
    <row r="117" spans="1:7" ht="15">
      <c r="A117" s="16"/>
      <c r="B117" s="16"/>
      <c r="C117" s="26" t="s">
        <v>78</v>
      </c>
      <c r="D117" s="26" t="s">
        <v>134</v>
      </c>
      <c r="E117" s="18">
        <v>80256</v>
      </c>
      <c r="F117" s="18">
        <v>68451.59</v>
      </c>
      <c r="G117" s="45">
        <f t="shared" si="1"/>
        <v>85.29155452551834</v>
      </c>
    </row>
    <row r="118" spans="1:7" ht="15">
      <c r="A118" s="16"/>
      <c r="B118" s="16"/>
      <c r="C118" s="17" t="s">
        <v>60</v>
      </c>
      <c r="D118" s="15" t="s">
        <v>133</v>
      </c>
      <c r="E118" s="18">
        <v>2770</v>
      </c>
      <c r="F118" s="18">
        <v>1764.32</v>
      </c>
      <c r="G118" s="45">
        <f t="shared" si="1"/>
        <v>63.69386281588447</v>
      </c>
    </row>
    <row r="119" spans="1:7" ht="19.5" customHeight="1">
      <c r="A119" s="16"/>
      <c r="B119" s="16" t="s">
        <v>247</v>
      </c>
      <c r="C119" s="17"/>
      <c r="D119" s="29" t="s">
        <v>295</v>
      </c>
      <c r="E119" s="27">
        <f>SUM(E120)</f>
        <v>41400</v>
      </c>
      <c r="F119" s="27">
        <f>SUM(F120)</f>
        <v>41400</v>
      </c>
      <c r="G119" s="38">
        <f>F119/E119*100</f>
        <v>100</v>
      </c>
    </row>
    <row r="120" spans="1:7" ht="24" customHeight="1">
      <c r="A120" s="16"/>
      <c r="B120" s="16"/>
      <c r="C120" s="17" t="s">
        <v>112</v>
      </c>
      <c r="D120" s="15" t="s">
        <v>292</v>
      </c>
      <c r="E120" s="18">
        <v>41400</v>
      </c>
      <c r="F120" s="18">
        <v>41400</v>
      </c>
      <c r="G120" s="45">
        <f>F120/E120*100</f>
        <v>100</v>
      </c>
    </row>
    <row r="121" spans="1:7" ht="15">
      <c r="A121" s="16"/>
      <c r="B121" s="16" t="s">
        <v>113</v>
      </c>
      <c r="C121" s="17"/>
      <c r="D121" s="29" t="s">
        <v>216</v>
      </c>
      <c r="E121" s="27">
        <f>SUM(E122:E124)</f>
        <v>1841544</v>
      </c>
      <c r="F121" s="27">
        <f>SUM(F122:F124)</f>
        <v>1127324.62</v>
      </c>
      <c r="G121" s="38">
        <f t="shared" si="1"/>
        <v>61.21627395272663</v>
      </c>
    </row>
    <row r="122" spans="1:7" ht="15">
      <c r="A122" s="16"/>
      <c r="B122" s="16"/>
      <c r="C122" s="17" t="s">
        <v>78</v>
      </c>
      <c r="D122" s="15" t="s">
        <v>134</v>
      </c>
      <c r="E122" s="18">
        <v>1404856</v>
      </c>
      <c r="F122" s="18">
        <v>728789.81</v>
      </c>
      <c r="G122" s="45">
        <f t="shared" si="1"/>
        <v>51.87647773152552</v>
      </c>
    </row>
    <row r="123" spans="1:7" ht="15">
      <c r="A123" s="16"/>
      <c r="B123" s="16"/>
      <c r="C123" s="17" t="s">
        <v>60</v>
      </c>
      <c r="D123" s="15" t="s">
        <v>133</v>
      </c>
      <c r="E123" s="18">
        <v>5300</v>
      </c>
      <c r="F123" s="18">
        <v>388.02</v>
      </c>
      <c r="G123" s="45">
        <f t="shared" si="1"/>
        <v>7.321132075471698</v>
      </c>
    </row>
    <row r="124" spans="1:7" ht="24" customHeight="1">
      <c r="A124" s="16"/>
      <c r="B124" s="16"/>
      <c r="C124" s="17" t="s">
        <v>112</v>
      </c>
      <c r="D124" s="15" t="s">
        <v>292</v>
      </c>
      <c r="E124" s="18">
        <v>431388</v>
      </c>
      <c r="F124" s="18">
        <v>398146.79</v>
      </c>
      <c r="G124" s="45">
        <f t="shared" si="1"/>
        <v>92.29435913840904</v>
      </c>
    </row>
    <row r="125" spans="1:7" ht="15" customHeight="1">
      <c r="A125" s="16"/>
      <c r="B125" s="16" t="s">
        <v>248</v>
      </c>
      <c r="C125" s="17"/>
      <c r="D125" s="29" t="s">
        <v>249</v>
      </c>
      <c r="E125" s="27">
        <f>SUM(E126)</f>
        <v>3726</v>
      </c>
      <c r="F125" s="27">
        <f>SUM(F126)</f>
        <v>0</v>
      </c>
      <c r="G125" s="45">
        <f t="shared" si="1"/>
        <v>0</v>
      </c>
    </row>
    <row r="126" spans="1:7" ht="16.5" customHeight="1">
      <c r="A126" s="16"/>
      <c r="B126" s="16"/>
      <c r="C126" s="17" t="s">
        <v>112</v>
      </c>
      <c r="D126" s="15" t="s">
        <v>262</v>
      </c>
      <c r="E126" s="18">
        <v>3726</v>
      </c>
      <c r="F126" s="18">
        <v>0</v>
      </c>
      <c r="G126" s="45">
        <f t="shared" si="1"/>
        <v>0</v>
      </c>
    </row>
    <row r="127" spans="1:7" ht="15">
      <c r="A127" s="16"/>
      <c r="B127" s="16" t="s">
        <v>171</v>
      </c>
      <c r="C127" s="17"/>
      <c r="D127" s="29" t="s">
        <v>217</v>
      </c>
      <c r="E127" s="27">
        <f>SUM(E128)</f>
        <v>400</v>
      </c>
      <c r="F127" s="27">
        <f>SUM(F128)</f>
        <v>406.17</v>
      </c>
      <c r="G127" s="38">
        <f t="shared" si="1"/>
        <v>101.5425</v>
      </c>
    </row>
    <row r="128" spans="1:7" ht="15">
      <c r="A128" s="16"/>
      <c r="B128" s="16"/>
      <c r="C128" s="17" t="s">
        <v>60</v>
      </c>
      <c r="D128" s="15" t="s">
        <v>133</v>
      </c>
      <c r="E128" s="18">
        <v>400</v>
      </c>
      <c r="F128" s="18">
        <v>406.17</v>
      </c>
      <c r="G128" s="45">
        <f t="shared" si="1"/>
        <v>101.5425</v>
      </c>
    </row>
    <row r="129" spans="1:7" ht="17.25" customHeight="1">
      <c r="A129" s="16"/>
      <c r="B129" s="16" t="s">
        <v>114</v>
      </c>
      <c r="C129" s="17"/>
      <c r="D129" s="29" t="s">
        <v>296</v>
      </c>
      <c r="E129" s="27">
        <f>SUM(E130)</f>
        <v>800</v>
      </c>
      <c r="F129" s="27">
        <f>SUM(F130)</f>
        <v>722.85</v>
      </c>
      <c r="G129" s="38">
        <f t="shared" si="1"/>
        <v>90.35625</v>
      </c>
    </row>
    <row r="130" spans="1:7" ht="15">
      <c r="A130" s="16"/>
      <c r="B130" s="16"/>
      <c r="C130" s="17" t="s">
        <v>78</v>
      </c>
      <c r="D130" s="15" t="s">
        <v>134</v>
      </c>
      <c r="E130" s="18">
        <v>800</v>
      </c>
      <c r="F130" s="18">
        <v>722.85</v>
      </c>
      <c r="G130" s="45">
        <f t="shared" si="1"/>
        <v>90.35625</v>
      </c>
    </row>
    <row r="131" spans="1:7" ht="17.25" customHeight="1">
      <c r="A131" s="16"/>
      <c r="B131" s="16" t="s">
        <v>161</v>
      </c>
      <c r="C131" s="17"/>
      <c r="D131" s="29" t="s">
        <v>218</v>
      </c>
      <c r="E131" s="27">
        <f>E132</f>
        <v>1604729</v>
      </c>
      <c r="F131" s="27">
        <f>F132</f>
        <v>1400408.05</v>
      </c>
      <c r="G131" s="38">
        <f t="shared" si="1"/>
        <v>87.26757290483316</v>
      </c>
    </row>
    <row r="132" spans="1:7" ht="15">
      <c r="A132" s="16"/>
      <c r="B132" s="16"/>
      <c r="C132" s="17" t="s">
        <v>78</v>
      </c>
      <c r="D132" s="15" t="s">
        <v>134</v>
      </c>
      <c r="E132" s="18">
        <v>1604729</v>
      </c>
      <c r="F132" s="22">
        <v>1400408.05</v>
      </c>
      <c r="G132" s="45">
        <f t="shared" si="1"/>
        <v>87.26757290483316</v>
      </c>
    </row>
    <row r="133" spans="1:7" ht="15">
      <c r="A133" s="16"/>
      <c r="B133" s="16" t="s">
        <v>250</v>
      </c>
      <c r="C133" s="17"/>
      <c r="D133" s="29" t="s">
        <v>189</v>
      </c>
      <c r="E133" s="27">
        <f>SUM(E134)</f>
        <v>19140.6</v>
      </c>
      <c r="F133" s="27">
        <f>SUM(F134)</f>
        <v>19140.6</v>
      </c>
      <c r="G133" s="38">
        <f t="shared" si="1"/>
        <v>100</v>
      </c>
    </row>
    <row r="134" spans="1:7" ht="15.75" customHeight="1">
      <c r="A134" s="16"/>
      <c r="B134" s="16"/>
      <c r="C134" s="17" t="s">
        <v>251</v>
      </c>
      <c r="D134" s="15" t="s">
        <v>297</v>
      </c>
      <c r="E134" s="18">
        <v>19140.6</v>
      </c>
      <c r="F134" s="22">
        <v>19140.6</v>
      </c>
      <c r="G134" s="45">
        <f t="shared" si="1"/>
        <v>100</v>
      </c>
    </row>
    <row r="135" spans="1:7" s="41" customFormat="1" ht="15">
      <c r="A135" s="56" t="s">
        <v>143</v>
      </c>
      <c r="B135" s="56"/>
      <c r="C135" s="56"/>
      <c r="D135" s="57" t="s">
        <v>219</v>
      </c>
      <c r="E135" s="58">
        <f>E136+E138</f>
        <v>2200</v>
      </c>
      <c r="F135" s="58">
        <f>F136+F138</f>
        <v>2100</v>
      </c>
      <c r="G135" s="55">
        <f t="shared" si="1"/>
        <v>95.45454545454545</v>
      </c>
    </row>
    <row r="136" spans="1:7" ht="17.25" customHeight="1">
      <c r="A136" s="16"/>
      <c r="B136" s="16" t="s">
        <v>240</v>
      </c>
      <c r="C136" s="17"/>
      <c r="D136" s="29" t="s">
        <v>241</v>
      </c>
      <c r="E136" s="27">
        <f>E137</f>
        <v>1000</v>
      </c>
      <c r="F136" s="31">
        <f>F137</f>
        <v>900</v>
      </c>
      <c r="G136" s="38">
        <f t="shared" si="1"/>
        <v>90</v>
      </c>
    </row>
    <row r="137" spans="1:7" ht="15">
      <c r="A137" s="16"/>
      <c r="B137" s="16"/>
      <c r="C137" s="17" t="s">
        <v>61</v>
      </c>
      <c r="D137" s="15" t="s">
        <v>37</v>
      </c>
      <c r="E137" s="18">
        <v>1000</v>
      </c>
      <c r="F137" s="22">
        <v>900</v>
      </c>
      <c r="G137" s="45">
        <f t="shared" si="1"/>
        <v>90</v>
      </c>
    </row>
    <row r="138" spans="1:7" ht="15">
      <c r="A138" s="16"/>
      <c r="B138" s="16" t="s">
        <v>175</v>
      </c>
      <c r="C138" s="17"/>
      <c r="D138" s="29" t="s">
        <v>189</v>
      </c>
      <c r="E138" s="27">
        <f>E139</f>
        <v>1200</v>
      </c>
      <c r="F138" s="31">
        <f>F139</f>
        <v>1200</v>
      </c>
      <c r="G138" s="45">
        <f t="shared" si="1"/>
        <v>100</v>
      </c>
    </row>
    <row r="139" spans="1:7" ht="15.75" customHeight="1">
      <c r="A139" s="16"/>
      <c r="B139" s="16"/>
      <c r="C139" s="17">
        <v>2010</v>
      </c>
      <c r="D139" s="15" t="s">
        <v>264</v>
      </c>
      <c r="E139" s="18">
        <v>1200</v>
      </c>
      <c r="F139" s="18">
        <v>1200</v>
      </c>
      <c r="G139" s="65">
        <f t="shared" si="1"/>
        <v>100</v>
      </c>
    </row>
    <row r="140" spans="1:7" s="41" customFormat="1" ht="17.25" customHeight="1">
      <c r="A140" s="56" t="s">
        <v>115</v>
      </c>
      <c r="B140" s="56"/>
      <c r="C140" s="56"/>
      <c r="D140" s="57" t="s">
        <v>220</v>
      </c>
      <c r="E140" s="58">
        <f>SUM(E141+E143+E147+E149+E156+E159+E165+E169+E173+E178+E180+E182)</f>
        <v>21211695</v>
      </c>
      <c r="F140" s="58">
        <f>SUM(F141+F143+F147+F149+F156+F159+F165+F169+F173+F178+F180+F182)</f>
        <v>20956566.7</v>
      </c>
      <c r="G140" s="55">
        <f t="shared" si="1"/>
        <v>98.7972281328767</v>
      </c>
    </row>
    <row r="141" spans="1:7" ht="16.5" customHeight="1">
      <c r="A141" s="16"/>
      <c r="B141" s="16" t="s">
        <v>150</v>
      </c>
      <c r="C141" s="17"/>
      <c r="D141" s="29" t="s">
        <v>221</v>
      </c>
      <c r="E141" s="27">
        <f>E142:E142</f>
        <v>60000</v>
      </c>
      <c r="F141" s="27">
        <f>F142:F142</f>
        <v>51013.81</v>
      </c>
      <c r="G141" s="38">
        <f t="shared" si="1"/>
        <v>85.02301666666666</v>
      </c>
    </row>
    <row r="142" spans="1:7" ht="15">
      <c r="A142" s="16"/>
      <c r="B142" s="16"/>
      <c r="C142" s="17" t="s">
        <v>78</v>
      </c>
      <c r="D142" s="15" t="s">
        <v>134</v>
      </c>
      <c r="E142" s="18">
        <v>60000</v>
      </c>
      <c r="F142" s="18">
        <v>51013.81</v>
      </c>
      <c r="G142" s="45">
        <f t="shared" si="1"/>
        <v>85.02301666666666</v>
      </c>
    </row>
    <row r="143" spans="1:7" ht="15">
      <c r="A143" s="16"/>
      <c r="B143" s="16" t="s">
        <v>116</v>
      </c>
      <c r="C143" s="17"/>
      <c r="D143" s="29" t="s">
        <v>222</v>
      </c>
      <c r="E143" s="27">
        <f>SUM(E144:E146)</f>
        <v>456830</v>
      </c>
      <c r="F143" s="27">
        <f>SUM(F144:F146)</f>
        <v>456815.13</v>
      </c>
      <c r="G143" s="38">
        <f t="shared" si="1"/>
        <v>99.99674495983189</v>
      </c>
    </row>
    <row r="144" spans="1:7" ht="16.5" customHeight="1">
      <c r="A144" s="16"/>
      <c r="B144" s="16"/>
      <c r="C144" s="17" t="s">
        <v>75</v>
      </c>
      <c r="D144" s="15" t="s">
        <v>264</v>
      </c>
      <c r="E144" s="18">
        <v>369107</v>
      </c>
      <c r="F144" s="18">
        <v>369107</v>
      </c>
      <c r="G144" s="65">
        <f t="shared" si="1"/>
        <v>100</v>
      </c>
    </row>
    <row r="145" spans="1:7" ht="22.5" customHeight="1">
      <c r="A145" s="16"/>
      <c r="B145" s="16"/>
      <c r="C145" s="17" t="s">
        <v>76</v>
      </c>
      <c r="D145" s="15" t="s">
        <v>272</v>
      </c>
      <c r="E145" s="18">
        <v>60</v>
      </c>
      <c r="F145" s="18">
        <v>45.13</v>
      </c>
      <c r="G145" s="45">
        <f t="shared" si="1"/>
        <v>75.21666666666668</v>
      </c>
    </row>
    <row r="146" spans="1:7" ht="38.25" customHeight="1">
      <c r="A146" s="16"/>
      <c r="B146" s="16"/>
      <c r="C146" s="17" t="s">
        <v>252</v>
      </c>
      <c r="D146" s="15" t="s">
        <v>298</v>
      </c>
      <c r="E146" s="18">
        <v>87663</v>
      </c>
      <c r="F146" s="18">
        <v>87663</v>
      </c>
      <c r="G146" s="45">
        <f t="shared" si="1"/>
        <v>100</v>
      </c>
    </row>
    <row r="147" spans="1:7" ht="15">
      <c r="A147" s="16"/>
      <c r="B147" s="16" t="s">
        <v>181</v>
      </c>
      <c r="C147" s="17"/>
      <c r="D147" s="29" t="s">
        <v>223</v>
      </c>
      <c r="E147" s="27">
        <f>SUM(E148)</f>
        <v>39606</v>
      </c>
      <c r="F147" s="27">
        <f>SUM(F148)</f>
        <v>39606</v>
      </c>
      <c r="G147" s="38">
        <f t="shared" si="1"/>
        <v>100</v>
      </c>
    </row>
    <row r="148" spans="1:7" ht="25.5" customHeight="1">
      <c r="A148" s="17"/>
      <c r="B148" s="17"/>
      <c r="C148" s="17" t="s">
        <v>112</v>
      </c>
      <c r="D148" s="15" t="s">
        <v>292</v>
      </c>
      <c r="E148" s="18">
        <v>39606</v>
      </c>
      <c r="F148" s="18">
        <v>39606</v>
      </c>
      <c r="G148" s="45">
        <f t="shared" si="1"/>
        <v>100</v>
      </c>
    </row>
    <row r="149" spans="1:7" ht="27" customHeight="1">
      <c r="A149" s="16"/>
      <c r="B149" s="16" t="s">
        <v>117</v>
      </c>
      <c r="C149" s="17"/>
      <c r="D149" s="29" t="s">
        <v>299</v>
      </c>
      <c r="E149" s="27">
        <f>SUM(E150:E155)</f>
        <v>13272834</v>
      </c>
      <c r="F149" s="27">
        <f>SUM(F150:F155)</f>
        <v>13133666.08</v>
      </c>
      <c r="G149" s="38">
        <f t="shared" si="1"/>
        <v>98.95148300656815</v>
      </c>
    </row>
    <row r="150" spans="1:7" ht="15">
      <c r="A150" s="16"/>
      <c r="B150" s="16"/>
      <c r="C150" s="17" t="s">
        <v>67</v>
      </c>
      <c r="D150" s="15" t="s">
        <v>30</v>
      </c>
      <c r="E150" s="18">
        <v>800</v>
      </c>
      <c r="F150" s="18">
        <v>851.8</v>
      </c>
      <c r="G150" s="45">
        <f t="shared" si="1"/>
        <v>106.47499999999998</v>
      </c>
    </row>
    <row r="151" spans="1:7" ht="15">
      <c r="A151" s="16"/>
      <c r="B151" s="16"/>
      <c r="C151" s="17" t="s">
        <v>60</v>
      </c>
      <c r="D151" s="15" t="s">
        <v>133</v>
      </c>
      <c r="E151" s="18">
        <v>20000</v>
      </c>
      <c r="F151" s="18">
        <v>6766.9</v>
      </c>
      <c r="G151" s="45">
        <f t="shared" si="1"/>
        <v>33.8345</v>
      </c>
    </row>
    <row r="152" spans="1:7" ht="16.5" customHeight="1">
      <c r="A152" s="16"/>
      <c r="B152" s="16"/>
      <c r="C152" s="17" t="s">
        <v>151</v>
      </c>
      <c r="D152" s="15" t="s">
        <v>152</v>
      </c>
      <c r="E152" s="18">
        <v>75500</v>
      </c>
      <c r="F152" s="18">
        <v>85130.13</v>
      </c>
      <c r="G152" s="45">
        <f t="shared" si="1"/>
        <v>112.75513907284768</v>
      </c>
    </row>
    <row r="153" spans="1:7" ht="17.25" customHeight="1">
      <c r="A153" s="16"/>
      <c r="B153" s="16"/>
      <c r="C153" s="17" t="s">
        <v>75</v>
      </c>
      <c r="D153" s="15" t="s">
        <v>264</v>
      </c>
      <c r="E153" s="18">
        <v>13052534</v>
      </c>
      <c r="F153" s="18">
        <v>12951818.85</v>
      </c>
      <c r="G153" s="45">
        <f aca="true" t="shared" si="2" ref="G153:G229">F153/E153*100</f>
        <v>99.22838622753251</v>
      </c>
    </row>
    <row r="154" spans="1:7" ht="17.25" customHeight="1">
      <c r="A154" s="16"/>
      <c r="B154" s="16"/>
      <c r="C154" s="17" t="s">
        <v>76</v>
      </c>
      <c r="D154" s="15" t="s">
        <v>273</v>
      </c>
      <c r="E154" s="18">
        <v>44000</v>
      </c>
      <c r="F154" s="18">
        <v>49604.69</v>
      </c>
      <c r="G154" s="45">
        <f t="shared" si="2"/>
        <v>112.7379318181818</v>
      </c>
    </row>
    <row r="155" spans="1:7" ht="15">
      <c r="A155" s="16"/>
      <c r="B155" s="16"/>
      <c r="C155" s="17" t="s">
        <v>142</v>
      </c>
      <c r="D155" s="15" t="s">
        <v>146</v>
      </c>
      <c r="E155" s="18">
        <v>80000</v>
      </c>
      <c r="F155" s="18">
        <v>39493.71</v>
      </c>
      <c r="G155" s="45">
        <f t="shared" si="2"/>
        <v>49.3671375</v>
      </c>
    </row>
    <row r="156" spans="1:7" ht="24">
      <c r="A156" s="16"/>
      <c r="B156" s="16" t="s">
        <v>118</v>
      </c>
      <c r="C156" s="17"/>
      <c r="D156" s="29" t="s">
        <v>300</v>
      </c>
      <c r="E156" s="27">
        <f>SUM(E157:E158)</f>
        <v>208136</v>
      </c>
      <c r="F156" s="27">
        <f>SUM(F157:F158)</f>
        <v>205841.3</v>
      </c>
      <c r="G156" s="38">
        <f t="shared" si="2"/>
        <v>98.89749971172694</v>
      </c>
    </row>
    <row r="157" spans="1:7" ht="16.5" customHeight="1">
      <c r="A157" s="16"/>
      <c r="B157" s="16"/>
      <c r="C157" s="17" t="s">
        <v>75</v>
      </c>
      <c r="D157" s="15" t="s">
        <v>264</v>
      </c>
      <c r="E157" s="18">
        <v>68413</v>
      </c>
      <c r="F157" s="18">
        <v>66118.3</v>
      </c>
      <c r="G157" s="45">
        <f t="shared" si="2"/>
        <v>96.64581293029103</v>
      </c>
    </row>
    <row r="158" spans="1:7" ht="24" customHeight="1">
      <c r="A158" s="16"/>
      <c r="B158" s="16"/>
      <c r="C158" s="17" t="s">
        <v>112</v>
      </c>
      <c r="D158" s="15" t="s">
        <v>292</v>
      </c>
      <c r="E158" s="18">
        <v>139723</v>
      </c>
      <c r="F158" s="18">
        <v>139723</v>
      </c>
      <c r="G158" s="45">
        <f t="shared" si="2"/>
        <v>100</v>
      </c>
    </row>
    <row r="159" spans="1:7" ht="27" customHeight="1">
      <c r="A159" s="16"/>
      <c r="B159" s="16" t="s">
        <v>119</v>
      </c>
      <c r="C159" s="17"/>
      <c r="D159" s="29" t="s">
        <v>308</v>
      </c>
      <c r="E159" s="27">
        <f>SUM(E160:E164)</f>
        <v>1849594</v>
      </c>
      <c r="F159" s="27">
        <f>SUM(F160:F164)</f>
        <v>1842537.2500000002</v>
      </c>
      <c r="G159" s="38">
        <f t="shared" si="2"/>
        <v>99.61847032375755</v>
      </c>
    </row>
    <row r="160" spans="1:7" ht="15">
      <c r="A160" s="16"/>
      <c r="B160" s="16"/>
      <c r="C160" s="17" t="s">
        <v>67</v>
      </c>
      <c r="D160" s="15" t="s">
        <v>30</v>
      </c>
      <c r="E160" s="18">
        <v>60</v>
      </c>
      <c r="F160" s="18">
        <v>52.8</v>
      </c>
      <c r="G160" s="45">
        <f t="shared" si="2"/>
        <v>88</v>
      </c>
    </row>
    <row r="161" spans="1:7" ht="15">
      <c r="A161" s="16"/>
      <c r="B161" s="16"/>
      <c r="C161" s="17" t="s">
        <v>61</v>
      </c>
      <c r="D161" s="15" t="s">
        <v>37</v>
      </c>
      <c r="E161" s="18">
        <v>10</v>
      </c>
      <c r="F161" s="18">
        <v>7.32</v>
      </c>
      <c r="G161" s="45">
        <f t="shared" si="2"/>
        <v>73.2</v>
      </c>
    </row>
    <row r="162" spans="1:7" ht="24.75" customHeight="1">
      <c r="A162" s="16"/>
      <c r="B162" s="16"/>
      <c r="C162" s="17" t="s">
        <v>112</v>
      </c>
      <c r="D162" s="15" t="s">
        <v>292</v>
      </c>
      <c r="E162" s="18">
        <v>1769524</v>
      </c>
      <c r="F162" s="18">
        <v>1763800.86</v>
      </c>
      <c r="G162" s="45">
        <f t="shared" si="2"/>
        <v>99.67657177862522</v>
      </c>
    </row>
    <row r="163" spans="1:7" ht="24" customHeight="1">
      <c r="A163" s="16"/>
      <c r="B163" s="16"/>
      <c r="C163" s="17" t="s">
        <v>153</v>
      </c>
      <c r="D163" s="15" t="s">
        <v>292</v>
      </c>
      <c r="E163" s="18">
        <v>75000</v>
      </c>
      <c r="F163" s="18">
        <v>75000</v>
      </c>
      <c r="G163" s="45">
        <f t="shared" si="2"/>
        <v>100</v>
      </c>
    </row>
    <row r="164" spans="1:7" ht="26.25" customHeight="1">
      <c r="A164" s="16"/>
      <c r="B164" s="16"/>
      <c r="C164" s="17" t="s">
        <v>142</v>
      </c>
      <c r="D164" s="15" t="s">
        <v>174</v>
      </c>
      <c r="E164" s="18">
        <v>5000</v>
      </c>
      <c r="F164" s="18">
        <v>3676.27</v>
      </c>
      <c r="G164" s="45">
        <f t="shared" si="2"/>
        <v>73.52539999999999</v>
      </c>
    </row>
    <row r="165" spans="1:7" ht="15">
      <c r="A165" s="16"/>
      <c r="B165" s="16" t="s">
        <v>154</v>
      </c>
      <c r="C165" s="17"/>
      <c r="D165" s="29" t="s">
        <v>224</v>
      </c>
      <c r="E165" s="27">
        <f>SUM(E166:E168)</f>
        <v>1647359</v>
      </c>
      <c r="F165" s="27">
        <f>SUM(F166:F168)</f>
        <v>1641832.1500000001</v>
      </c>
      <c r="G165" s="38">
        <f t="shared" si="2"/>
        <v>99.66450239443863</v>
      </c>
    </row>
    <row r="166" spans="1:7" ht="15">
      <c r="A166" s="16"/>
      <c r="B166" s="16"/>
      <c r="C166" s="17" t="s">
        <v>67</v>
      </c>
      <c r="D166" s="15" t="s">
        <v>30</v>
      </c>
      <c r="E166" s="18">
        <v>10</v>
      </c>
      <c r="F166" s="18">
        <v>8.8</v>
      </c>
      <c r="G166" s="45">
        <f t="shared" si="2"/>
        <v>88.00000000000001</v>
      </c>
    </row>
    <row r="167" spans="1:7" ht="27" customHeight="1">
      <c r="A167" s="16"/>
      <c r="B167" s="16"/>
      <c r="C167" s="17" t="s">
        <v>112</v>
      </c>
      <c r="D167" s="15" t="s">
        <v>292</v>
      </c>
      <c r="E167" s="18">
        <v>1629349</v>
      </c>
      <c r="F167" s="18">
        <v>1625248.31</v>
      </c>
      <c r="G167" s="45">
        <f t="shared" si="2"/>
        <v>99.74832341014725</v>
      </c>
    </row>
    <row r="168" spans="1:7" ht="15">
      <c r="A168" s="16"/>
      <c r="B168" s="16"/>
      <c r="C168" s="17" t="s">
        <v>142</v>
      </c>
      <c r="D168" s="15" t="s">
        <v>146</v>
      </c>
      <c r="E168" s="18">
        <v>18000</v>
      </c>
      <c r="F168" s="18">
        <v>16575.04</v>
      </c>
      <c r="G168" s="45">
        <f t="shared" si="2"/>
        <v>92.08355555555556</v>
      </c>
    </row>
    <row r="169" spans="1:7" ht="15">
      <c r="A169" s="16"/>
      <c r="B169" s="16" t="s">
        <v>120</v>
      </c>
      <c r="C169" s="17"/>
      <c r="D169" s="29" t="s">
        <v>225</v>
      </c>
      <c r="E169" s="27">
        <f>SUM(E170:E172)</f>
        <v>709018</v>
      </c>
      <c r="F169" s="27">
        <f>SUM(F170:F172)</f>
        <v>709117.32</v>
      </c>
      <c r="G169" s="38">
        <f t="shared" si="2"/>
        <v>100.01400810698739</v>
      </c>
    </row>
    <row r="170" spans="1:7" ht="15" customHeight="1">
      <c r="A170" s="16"/>
      <c r="B170" s="16"/>
      <c r="C170" s="17" t="s">
        <v>60</v>
      </c>
      <c r="D170" s="15" t="s">
        <v>133</v>
      </c>
      <c r="E170" s="18">
        <v>12100</v>
      </c>
      <c r="F170" s="18">
        <v>12499.32</v>
      </c>
      <c r="G170" s="45">
        <f t="shared" si="2"/>
        <v>103.30016528925619</v>
      </c>
    </row>
    <row r="171" spans="1:7" ht="17.25" customHeight="1">
      <c r="A171" s="16"/>
      <c r="B171" s="16"/>
      <c r="C171" s="17" t="s">
        <v>75</v>
      </c>
      <c r="D171" s="15" t="s">
        <v>264</v>
      </c>
      <c r="E171" s="18">
        <v>1523</v>
      </c>
      <c r="F171" s="18">
        <v>1223</v>
      </c>
      <c r="G171" s="45">
        <f t="shared" si="2"/>
        <v>80.30203545633617</v>
      </c>
    </row>
    <row r="172" spans="1:7" ht="15.75" customHeight="1">
      <c r="A172" s="16"/>
      <c r="B172" s="16"/>
      <c r="C172" s="17" t="s">
        <v>112</v>
      </c>
      <c r="D172" s="15" t="s">
        <v>262</v>
      </c>
      <c r="E172" s="18">
        <v>695395</v>
      </c>
      <c r="F172" s="18">
        <v>695395</v>
      </c>
      <c r="G172" s="45">
        <f t="shared" si="2"/>
        <v>100</v>
      </c>
    </row>
    <row r="173" spans="1:7" ht="18" customHeight="1">
      <c r="A173" s="16"/>
      <c r="B173" s="16" t="s">
        <v>121</v>
      </c>
      <c r="C173" s="17"/>
      <c r="D173" s="29" t="s">
        <v>226</v>
      </c>
      <c r="E173" s="27">
        <f>SUM(E174:E177)</f>
        <v>835090</v>
      </c>
      <c r="F173" s="27">
        <f>SUM(F174:F177)</f>
        <v>749676.32</v>
      </c>
      <c r="G173" s="38">
        <f t="shared" si="2"/>
        <v>89.77191919433832</v>
      </c>
    </row>
    <row r="174" spans="1:7" ht="15">
      <c r="A174" s="16"/>
      <c r="B174" s="16"/>
      <c r="C174" s="17" t="s">
        <v>67</v>
      </c>
      <c r="D174" s="15" t="s">
        <v>30</v>
      </c>
      <c r="E174" s="18">
        <v>10</v>
      </c>
      <c r="F174" s="18">
        <v>8.8</v>
      </c>
      <c r="G174" s="63">
        <v>0</v>
      </c>
    </row>
    <row r="175" spans="1:7" ht="15">
      <c r="A175" s="16"/>
      <c r="B175" s="16"/>
      <c r="C175" s="17" t="s">
        <v>78</v>
      </c>
      <c r="D175" s="15" t="s">
        <v>134</v>
      </c>
      <c r="E175" s="18">
        <v>350000</v>
      </c>
      <c r="F175" s="18">
        <v>264587.63</v>
      </c>
      <c r="G175" s="45">
        <f t="shared" si="2"/>
        <v>75.59646571428573</v>
      </c>
    </row>
    <row r="176" spans="1:7" ht="15.75" customHeight="1">
      <c r="A176" s="16"/>
      <c r="B176" s="16"/>
      <c r="C176" s="17" t="s">
        <v>75</v>
      </c>
      <c r="D176" s="15" t="s">
        <v>264</v>
      </c>
      <c r="E176" s="18">
        <v>484960</v>
      </c>
      <c r="F176" s="18">
        <v>484960</v>
      </c>
      <c r="G176" s="45">
        <f t="shared" si="2"/>
        <v>100</v>
      </c>
    </row>
    <row r="177" spans="1:7" ht="15.75" customHeight="1">
      <c r="A177" s="16"/>
      <c r="B177" s="16"/>
      <c r="C177" s="17" t="s">
        <v>76</v>
      </c>
      <c r="D177" s="15" t="s">
        <v>273</v>
      </c>
      <c r="E177" s="18">
        <v>120</v>
      </c>
      <c r="F177" s="18">
        <v>119.89</v>
      </c>
      <c r="G177" s="45">
        <f t="shared" si="2"/>
        <v>99.90833333333333</v>
      </c>
    </row>
    <row r="178" spans="1:7" ht="15">
      <c r="A178" s="16"/>
      <c r="B178" s="16" t="s">
        <v>144</v>
      </c>
      <c r="C178" s="17"/>
      <c r="D178" s="29" t="s">
        <v>227</v>
      </c>
      <c r="E178" s="27">
        <f>SUM(E179)</f>
        <v>300</v>
      </c>
      <c r="F178" s="27">
        <f>SUM(F179)</f>
        <v>258.54</v>
      </c>
      <c r="G178" s="38">
        <f t="shared" si="2"/>
        <v>86.18</v>
      </c>
    </row>
    <row r="179" spans="1:7" ht="15">
      <c r="A179" s="16"/>
      <c r="B179" s="16"/>
      <c r="C179" s="17" t="s">
        <v>60</v>
      </c>
      <c r="D179" s="15" t="s">
        <v>133</v>
      </c>
      <c r="E179" s="18">
        <v>300</v>
      </c>
      <c r="F179" s="18">
        <v>258.54</v>
      </c>
      <c r="G179" s="45">
        <f t="shared" si="2"/>
        <v>86.18</v>
      </c>
    </row>
    <row r="180" spans="1:7" ht="17.25" customHeight="1">
      <c r="A180" s="16"/>
      <c r="B180" s="16" t="s">
        <v>253</v>
      </c>
      <c r="C180" s="17"/>
      <c r="D180" s="29" t="s">
        <v>254</v>
      </c>
      <c r="E180" s="27">
        <f>SUM(E181)</f>
        <v>39594</v>
      </c>
      <c r="F180" s="27">
        <f>SUM(F181)</f>
        <v>39594</v>
      </c>
      <c r="G180" s="38">
        <f t="shared" si="2"/>
        <v>100</v>
      </c>
    </row>
    <row r="181" spans="1:7" ht="13.5" customHeight="1">
      <c r="A181" s="16"/>
      <c r="B181" s="16"/>
      <c r="C181" s="17" t="s">
        <v>75</v>
      </c>
      <c r="D181" s="15" t="s">
        <v>264</v>
      </c>
      <c r="E181" s="18">
        <v>39594</v>
      </c>
      <c r="F181" s="18">
        <v>39594</v>
      </c>
      <c r="G181" s="65">
        <f t="shared" si="2"/>
        <v>100</v>
      </c>
    </row>
    <row r="182" spans="1:7" ht="15">
      <c r="A182" s="16"/>
      <c r="B182" s="16" t="s">
        <v>122</v>
      </c>
      <c r="C182" s="17"/>
      <c r="D182" s="29" t="s">
        <v>189</v>
      </c>
      <c r="E182" s="27">
        <f>SUM(E183:E186)</f>
        <v>2093334</v>
      </c>
      <c r="F182" s="27">
        <f>SUM(F183:F186)</f>
        <v>2086608.8</v>
      </c>
      <c r="G182" s="38">
        <f>F182/E182*100</f>
        <v>99.6787325863909</v>
      </c>
    </row>
    <row r="183" spans="1:7" ht="15">
      <c r="A183" s="16"/>
      <c r="B183" s="16"/>
      <c r="C183" s="17" t="s">
        <v>78</v>
      </c>
      <c r="D183" s="15" t="s">
        <v>134</v>
      </c>
      <c r="E183" s="18">
        <v>20000</v>
      </c>
      <c r="F183" s="18">
        <v>13509</v>
      </c>
      <c r="G183" s="45">
        <f t="shared" si="2"/>
        <v>67.545</v>
      </c>
    </row>
    <row r="184" spans="1:7" ht="16.5" customHeight="1">
      <c r="A184" s="16"/>
      <c r="B184" s="16"/>
      <c r="C184" s="17" t="s">
        <v>75</v>
      </c>
      <c r="D184" s="15" t="s">
        <v>264</v>
      </c>
      <c r="E184" s="18">
        <v>199974</v>
      </c>
      <c r="F184" s="18">
        <v>199974</v>
      </c>
      <c r="G184" s="63">
        <f t="shared" si="2"/>
        <v>100</v>
      </c>
    </row>
    <row r="185" spans="1:7" ht="24" customHeight="1">
      <c r="A185" s="16"/>
      <c r="B185" s="16"/>
      <c r="C185" s="17" t="s">
        <v>112</v>
      </c>
      <c r="D185" s="15" t="s">
        <v>292</v>
      </c>
      <c r="E185" s="18">
        <v>1871360</v>
      </c>
      <c r="F185" s="18">
        <v>1871360</v>
      </c>
      <c r="G185" s="63">
        <f t="shared" si="2"/>
        <v>100</v>
      </c>
    </row>
    <row r="186" spans="1:7" ht="25.5" customHeight="1">
      <c r="A186" s="16"/>
      <c r="B186" s="16"/>
      <c r="C186" s="17" t="s">
        <v>142</v>
      </c>
      <c r="D186" s="15" t="s">
        <v>174</v>
      </c>
      <c r="E186" s="18">
        <v>2000</v>
      </c>
      <c r="F186" s="18">
        <v>1765.8</v>
      </c>
      <c r="G186" s="45">
        <f t="shared" si="2"/>
        <v>88.29</v>
      </c>
    </row>
    <row r="187" spans="1:7" s="41" customFormat="1" ht="19.5" customHeight="1">
      <c r="A187" s="56" t="s">
        <v>123</v>
      </c>
      <c r="B187" s="56"/>
      <c r="C187" s="56"/>
      <c r="D187" s="57" t="s">
        <v>228</v>
      </c>
      <c r="E187" s="58">
        <f>E188+E193+E197</f>
        <v>3448172.98</v>
      </c>
      <c r="F187" s="58">
        <f>F188+F193+F197</f>
        <v>3094958.12</v>
      </c>
      <c r="G187" s="55">
        <f t="shared" si="2"/>
        <v>89.75646343589179</v>
      </c>
    </row>
    <row r="188" spans="1:7" ht="15.75" customHeight="1">
      <c r="A188" s="16"/>
      <c r="B188" s="16" t="s">
        <v>164</v>
      </c>
      <c r="C188" s="17"/>
      <c r="D188" s="29" t="s">
        <v>229</v>
      </c>
      <c r="E188" s="27">
        <f>SUM(E189:E192)</f>
        <v>653806</v>
      </c>
      <c r="F188" s="27">
        <f>SUM(F189:F192)</f>
        <v>548169.23</v>
      </c>
      <c r="G188" s="38">
        <f t="shared" si="2"/>
        <v>83.84279587522904</v>
      </c>
    </row>
    <row r="189" spans="1:7" ht="15" customHeight="1">
      <c r="A189" s="16"/>
      <c r="B189" s="16"/>
      <c r="C189" s="17" t="s">
        <v>67</v>
      </c>
      <c r="D189" s="15" t="s">
        <v>30</v>
      </c>
      <c r="E189" s="18">
        <v>220320</v>
      </c>
      <c r="F189" s="18">
        <v>159879.5</v>
      </c>
      <c r="G189" s="65">
        <f t="shared" si="2"/>
        <v>72.56694807552651</v>
      </c>
    </row>
    <row r="190" spans="1:7" ht="15">
      <c r="A190" s="16"/>
      <c r="B190" s="16"/>
      <c r="C190" s="17" t="s">
        <v>78</v>
      </c>
      <c r="D190" s="15" t="s">
        <v>134</v>
      </c>
      <c r="E190" s="18">
        <v>82550</v>
      </c>
      <c r="F190" s="18">
        <v>61220</v>
      </c>
      <c r="G190" s="45">
        <f t="shared" si="2"/>
        <v>74.16111447607511</v>
      </c>
    </row>
    <row r="191" spans="1:7" ht="15">
      <c r="A191" s="16"/>
      <c r="B191" s="16"/>
      <c r="C191" s="17" t="s">
        <v>60</v>
      </c>
      <c r="D191" s="15" t="s">
        <v>133</v>
      </c>
      <c r="E191" s="18">
        <v>1500</v>
      </c>
      <c r="F191" s="18">
        <v>176.73</v>
      </c>
      <c r="G191" s="45">
        <f t="shared" si="2"/>
        <v>11.782</v>
      </c>
    </row>
    <row r="192" spans="1:7" ht="23.25" customHeight="1">
      <c r="A192" s="16"/>
      <c r="B192" s="16"/>
      <c r="C192" s="17" t="s">
        <v>112</v>
      </c>
      <c r="D192" s="15" t="s">
        <v>292</v>
      </c>
      <c r="E192" s="18">
        <v>349436</v>
      </c>
      <c r="F192" s="18">
        <v>326893</v>
      </c>
      <c r="G192" s="45">
        <f t="shared" si="2"/>
        <v>93.54874712393686</v>
      </c>
    </row>
    <row r="193" spans="1:7" ht="15">
      <c r="A193" s="16"/>
      <c r="B193" s="16" t="s">
        <v>172</v>
      </c>
      <c r="C193" s="17"/>
      <c r="D193" s="29" t="s">
        <v>230</v>
      </c>
      <c r="E193" s="27">
        <f>SUM(E194:E196)</f>
        <v>40605</v>
      </c>
      <c r="F193" s="27">
        <f>SUM(F194:F196)</f>
        <v>36616.53</v>
      </c>
      <c r="G193" s="38">
        <f t="shared" si="2"/>
        <v>90.17739194680458</v>
      </c>
    </row>
    <row r="194" spans="1:7" ht="15">
      <c r="A194" s="16"/>
      <c r="B194" s="16"/>
      <c r="C194" s="17" t="s">
        <v>67</v>
      </c>
      <c r="D194" s="15" t="s">
        <v>169</v>
      </c>
      <c r="E194" s="18">
        <v>11520</v>
      </c>
      <c r="F194" s="18">
        <v>8010</v>
      </c>
      <c r="G194" s="45">
        <f t="shared" si="2"/>
        <v>69.53125</v>
      </c>
    </row>
    <row r="195" spans="1:7" ht="15">
      <c r="A195" s="16"/>
      <c r="B195" s="16"/>
      <c r="C195" s="17" t="s">
        <v>60</v>
      </c>
      <c r="D195" s="15" t="s">
        <v>133</v>
      </c>
      <c r="E195" s="18">
        <v>10</v>
      </c>
      <c r="F195" s="18">
        <v>11.53</v>
      </c>
      <c r="G195" s="45">
        <f t="shared" si="2"/>
        <v>115.3</v>
      </c>
    </row>
    <row r="196" spans="1:7" ht="24.75" customHeight="1">
      <c r="A196" s="16"/>
      <c r="B196" s="16"/>
      <c r="C196" s="17" t="s">
        <v>112</v>
      </c>
      <c r="D196" s="15" t="s">
        <v>292</v>
      </c>
      <c r="E196" s="18">
        <v>29075</v>
      </c>
      <c r="F196" s="18">
        <v>28595</v>
      </c>
      <c r="G196" s="45">
        <f t="shared" si="2"/>
        <v>98.34909716251074</v>
      </c>
    </row>
    <row r="197" spans="1:7" ht="15">
      <c r="A197" s="16"/>
      <c r="B197" s="16" t="s">
        <v>124</v>
      </c>
      <c r="C197" s="17"/>
      <c r="D197" s="29" t="s">
        <v>189</v>
      </c>
      <c r="E197" s="27">
        <f>SUM(E198:E202)</f>
        <v>2753761.98</v>
      </c>
      <c r="F197" s="27">
        <f>SUM(F198:F202)</f>
        <v>2510172.36</v>
      </c>
      <c r="G197" s="38">
        <f t="shared" si="2"/>
        <v>91.15429649442687</v>
      </c>
    </row>
    <row r="198" spans="1:7" ht="15">
      <c r="A198" s="16"/>
      <c r="B198" s="16"/>
      <c r="C198" s="17" t="s">
        <v>60</v>
      </c>
      <c r="D198" s="15" t="s">
        <v>133</v>
      </c>
      <c r="E198" s="18">
        <v>100</v>
      </c>
      <c r="F198" s="18">
        <v>89.73</v>
      </c>
      <c r="G198" s="45">
        <f>F198/E198*100</f>
        <v>89.73</v>
      </c>
    </row>
    <row r="199" spans="1:7" ht="15" customHeight="1">
      <c r="A199" s="16"/>
      <c r="B199" s="16"/>
      <c r="C199" s="17" t="s">
        <v>155</v>
      </c>
      <c r="D199" s="15" t="s">
        <v>261</v>
      </c>
      <c r="E199" s="18">
        <v>2460496.75</v>
      </c>
      <c r="F199" s="18">
        <v>2240330.27</v>
      </c>
      <c r="G199" s="45">
        <f t="shared" si="2"/>
        <v>91.05194997717433</v>
      </c>
    </row>
    <row r="200" spans="1:7" ht="15" customHeight="1">
      <c r="A200" s="16"/>
      <c r="B200" s="16"/>
      <c r="C200" s="17" t="s">
        <v>145</v>
      </c>
      <c r="D200" s="15" t="s">
        <v>261</v>
      </c>
      <c r="E200" s="18">
        <v>275739.38</v>
      </c>
      <c r="F200" s="18">
        <v>252326.51</v>
      </c>
      <c r="G200" s="45">
        <f t="shared" si="2"/>
        <v>91.50905829990624</v>
      </c>
    </row>
    <row r="201" spans="1:7" ht="14.25" customHeight="1">
      <c r="A201" s="17"/>
      <c r="B201" s="17"/>
      <c r="C201" s="17" t="s">
        <v>177</v>
      </c>
      <c r="D201" s="15" t="s">
        <v>261</v>
      </c>
      <c r="E201" s="18">
        <v>14811.97</v>
      </c>
      <c r="F201" s="18">
        <v>14811.97</v>
      </c>
      <c r="G201" s="45">
        <f t="shared" si="2"/>
        <v>100</v>
      </c>
    </row>
    <row r="202" spans="1:7" ht="16.5" customHeight="1">
      <c r="A202" s="17"/>
      <c r="B202" s="17"/>
      <c r="C202" s="17" t="s">
        <v>182</v>
      </c>
      <c r="D202" s="15" t="s">
        <v>261</v>
      </c>
      <c r="E202" s="18">
        <v>2613.88</v>
      </c>
      <c r="F202" s="18">
        <v>2613.88</v>
      </c>
      <c r="G202" s="45">
        <f t="shared" si="2"/>
        <v>100</v>
      </c>
    </row>
    <row r="203" spans="1:7" s="41" customFormat="1" ht="18" customHeight="1">
      <c r="A203" s="56" t="s">
        <v>125</v>
      </c>
      <c r="B203" s="56"/>
      <c r="C203" s="56"/>
      <c r="D203" s="57" t="s">
        <v>231</v>
      </c>
      <c r="E203" s="58">
        <f>E204</f>
        <v>573709</v>
      </c>
      <c r="F203" s="58">
        <f>F204</f>
        <v>561762.79</v>
      </c>
      <c r="G203" s="55">
        <f t="shared" si="2"/>
        <v>97.91772309655245</v>
      </c>
    </row>
    <row r="204" spans="1:7" ht="15.75" customHeight="1">
      <c r="A204" s="16"/>
      <c r="B204" s="16" t="s">
        <v>126</v>
      </c>
      <c r="C204" s="17"/>
      <c r="D204" s="29" t="s">
        <v>232</v>
      </c>
      <c r="E204" s="27">
        <f>SUM(E205:E206)</f>
        <v>573709</v>
      </c>
      <c r="F204" s="27">
        <f>SUM(F205:F206)</f>
        <v>561762.79</v>
      </c>
      <c r="G204" s="38">
        <f t="shared" si="2"/>
        <v>97.91772309655245</v>
      </c>
    </row>
    <row r="205" spans="1:7" ht="24.75" customHeight="1">
      <c r="A205" s="16"/>
      <c r="B205" s="16"/>
      <c r="C205" s="17" t="s">
        <v>112</v>
      </c>
      <c r="D205" s="15" t="s">
        <v>292</v>
      </c>
      <c r="E205" s="18">
        <v>465684</v>
      </c>
      <c r="F205" s="18">
        <v>465684</v>
      </c>
      <c r="G205" s="45">
        <f t="shared" si="2"/>
        <v>100</v>
      </c>
    </row>
    <row r="206" spans="1:7" ht="36" customHeight="1">
      <c r="A206" s="16"/>
      <c r="B206" s="16"/>
      <c r="C206" s="17" t="s">
        <v>255</v>
      </c>
      <c r="D206" s="15" t="s">
        <v>301</v>
      </c>
      <c r="E206" s="18">
        <v>108025</v>
      </c>
      <c r="F206" s="18">
        <v>96078.79</v>
      </c>
      <c r="G206" s="45">
        <f t="shared" si="2"/>
        <v>88.94125433927331</v>
      </c>
    </row>
    <row r="207" spans="1:7" s="41" customFormat="1" ht="20.25" customHeight="1">
      <c r="A207" s="56" t="s">
        <v>127</v>
      </c>
      <c r="B207" s="56"/>
      <c r="C207" s="56"/>
      <c r="D207" s="57" t="s">
        <v>233</v>
      </c>
      <c r="E207" s="58">
        <f>SUM(E208+E212+E214+E220+E222)</f>
        <v>16587463</v>
      </c>
      <c r="F207" s="58">
        <f>SUM(F208+F212+F214+F220+F222)</f>
        <v>12269738.49</v>
      </c>
      <c r="G207" s="55">
        <f t="shared" si="2"/>
        <v>73.96995242732419</v>
      </c>
    </row>
    <row r="208" spans="1:7" ht="16.5" customHeight="1">
      <c r="A208" s="16"/>
      <c r="B208" s="16" t="s">
        <v>173</v>
      </c>
      <c r="C208" s="17"/>
      <c r="D208" s="29" t="s">
        <v>234</v>
      </c>
      <c r="E208" s="27">
        <f>SUM(E209:E211)</f>
        <v>700</v>
      </c>
      <c r="F208" s="27">
        <f>SUM(F209:F211)</f>
        <v>539.9000000000001</v>
      </c>
      <c r="G208" s="38">
        <f t="shared" si="2"/>
        <v>77.12857142857145</v>
      </c>
    </row>
    <row r="209" spans="1:7" ht="15" customHeight="1">
      <c r="A209" s="16"/>
      <c r="B209" s="16"/>
      <c r="C209" s="17" t="s">
        <v>59</v>
      </c>
      <c r="D209" s="15" t="s">
        <v>132</v>
      </c>
      <c r="E209" s="18">
        <v>600</v>
      </c>
      <c r="F209" s="18">
        <v>551.73</v>
      </c>
      <c r="G209" s="45">
        <f t="shared" si="2"/>
        <v>91.955</v>
      </c>
    </row>
    <row r="210" spans="1:7" ht="15" customHeight="1">
      <c r="A210" s="16"/>
      <c r="B210" s="16"/>
      <c r="C210" s="17" t="s">
        <v>60</v>
      </c>
      <c r="D210" s="15" t="s">
        <v>133</v>
      </c>
      <c r="E210" s="18">
        <v>50</v>
      </c>
      <c r="F210" s="18">
        <v>36.85</v>
      </c>
      <c r="G210" s="45">
        <f t="shared" si="2"/>
        <v>73.7</v>
      </c>
    </row>
    <row r="211" spans="1:7" ht="15" customHeight="1">
      <c r="A211" s="16"/>
      <c r="B211" s="16"/>
      <c r="C211" s="17" t="s">
        <v>61</v>
      </c>
      <c r="D211" s="15" t="s">
        <v>37</v>
      </c>
      <c r="E211" s="18">
        <v>50</v>
      </c>
      <c r="F211" s="18">
        <v>-48.68</v>
      </c>
      <c r="G211" s="45">
        <f t="shared" si="2"/>
        <v>-97.36</v>
      </c>
    </row>
    <row r="212" spans="1:7" ht="18.75" customHeight="1">
      <c r="A212" s="47"/>
      <c r="B212" s="47" t="s">
        <v>165</v>
      </c>
      <c r="C212" s="47"/>
      <c r="D212" s="48" t="s">
        <v>235</v>
      </c>
      <c r="E212" s="64">
        <f>E213:E213</f>
        <v>75000</v>
      </c>
      <c r="F212" s="49">
        <f>SUM(F213)</f>
        <v>51407.01</v>
      </c>
      <c r="G212" s="50">
        <f t="shared" si="2"/>
        <v>68.54268</v>
      </c>
    </row>
    <row r="213" spans="1:7" ht="16.5" customHeight="1">
      <c r="A213" s="16"/>
      <c r="B213" s="16"/>
      <c r="C213" s="17" t="s">
        <v>131</v>
      </c>
      <c r="D213" s="15" t="s">
        <v>302</v>
      </c>
      <c r="E213" s="18">
        <v>75000</v>
      </c>
      <c r="F213" s="18">
        <v>51407.01</v>
      </c>
      <c r="G213" s="45">
        <f t="shared" si="2"/>
        <v>68.54268</v>
      </c>
    </row>
    <row r="214" spans="1:7" ht="28.5" customHeight="1">
      <c r="A214" s="16"/>
      <c r="B214" s="16" t="s">
        <v>156</v>
      </c>
      <c r="C214" s="17"/>
      <c r="D214" s="29" t="s">
        <v>303</v>
      </c>
      <c r="E214" s="27">
        <f>SUM(E215:E219)</f>
        <v>936300</v>
      </c>
      <c r="F214" s="27">
        <f>SUM(F215:F219)</f>
        <v>133242.33000000002</v>
      </c>
      <c r="G214" s="38">
        <f t="shared" si="2"/>
        <v>14.23073053508491</v>
      </c>
    </row>
    <row r="215" spans="1:7" ht="17.25" customHeight="1">
      <c r="A215" s="16"/>
      <c r="B215" s="16"/>
      <c r="C215" s="17" t="s">
        <v>83</v>
      </c>
      <c r="D215" s="15" t="s">
        <v>42</v>
      </c>
      <c r="E215" s="18">
        <v>2200</v>
      </c>
      <c r="F215" s="18">
        <v>2115.99</v>
      </c>
      <c r="G215" s="45">
        <f t="shared" si="2"/>
        <v>96.18136363636363</v>
      </c>
    </row>
    <row r="216" spans="1:7" ht="24" customHeight="1">
      <c r="A216" s="16"/>
      <c r="B216" s="16"/>
      <c r="C216" s="17" t="s">
        <v>147</v>
      </c>
      <c r="D216" s="15" t="s">
        <v>305</v>
      </c>
      <c r="E216" s="18">
        <v>800</v>
      </c>
      <c r="F216" s="18">
        <v>800</v>
      </c>
      <c r="G216" s="45">
        <f t="shared" si="2"/>
        <v>100</v>
      </c>
    </row>
    <row r="217" spans="1:7" ht="15">
      <c r="A217" s="16"/>
      <c r="B217" s="16"/>
      <c r="C217" s="17" t="s">
        <v>67</v>
      </c>
      <c r="D217" s="15" t="s">
        <v>30</v>
      </c>
      <c r="E217" s="18">
        <v>218000</v>
      </c>
      <c r="F217" s="18">
        <v>129129.14</v>
      </c>
      <c r="G217" s="45">
        <f t="shared" si="2"/>
        <v>59.2335504587156</v>
      </c>
    </row>
    <row r="218" spans="1:7" ht="15">
      <c r="A218" s="16"/>
      <c r="B218" s="16"/>
      <c r="C218" s="17" t="s">
        <v>60</v>
      </c>
      <c r="D218" s="15" t="s">
        <v>133</v>
      </c>
      <c r="E218" s="18">
        <v>1300</v>
      </c>
      <c r="F218" s="18">
        <v>1197.2</v>
      </c>
      <c r="G218" s="45">
        <f t="shared" si="2"/>
        <v>92.0923076923077</v>
      </c>
    </row>
    <row r="219" spans="1:7" ht="15">
      <c r="A219" s="16"/>
      <c r="B219" s="16"/>
      <c r="C219" s="17" t="s">
        <v>61</v>
      </c>
      <c r="D219" s="15" t="s">
        <v>37</v>
      </c>
      <c r="E219" s="18">
        <v>714000</v>
      </c>
      <c r="F219" s="18">
        <v>0</v>
      </c>
      <c r="G219" s="45">
        <f t="shared" si="2"/>
        <v>0</v>
      </c>
    </row>
    <row r="220" spans="1:7" ht="17.25" customHeight="1">
      <c r="A220" s="16"/>
      <c r="B220" s="16" t="s">
        <v>256</v>
      </c>
      <c r="C220" s="17"/>
      <c r="D220" s="29" t="s">
        <v>254</v>
      </c>
      <c r="E220" s="27">
        <f>SUM(E221)</f>
        <v>699840</v>
      </c>
      <c r="F220" s="27">
        <f>SUM(F221)</f>
        <v>699840</v>
      </c>
      <c r="G220" s="38">
        <f t="shared" si="2"/>
        <v>100</v>
      </c>
    </row>
    <row r="221" spans="1:7" ht="24.75" customHeight="1">
      <c r="A221" s="16"/>
      <c r="B221" s="16"/>
      <c r="C221" s="17" t="s">
        <v>257</v>
      </c>
      <c r="D221" s="15" t="s">
        <v>304</v>
      </c>
      <c r="E221" s="18">
        <v>699840</v>
      </c>
      <c r="F221" s="18">
        <v>699840</v>
      </c>
      <c r="G221" s="45">
        <f t="shared" si="2"/>
        <v>100</v>
      </c>
    </row>
    <row r="222" spans="1:7" ht="15">
      <c r="A222" s="16"/>
      <c r="B222" s="16" t="s">
        <v>157</v>
      </c>
      <c r="C222" s="17"/>
      <c r="D222" s="29" t="s">
        <v>189</v>
      </c>
      <c r="E222" s="27">
        <f>SUM(E223:E231)</f>
        <v>14875623</v>
      </c>
      <c r="F222" s="27">
        <f>SUM(F223:F231)</f>
        <v>11384709.25</v>
      </c>
      <c r="G222" s="38">
        <f t="shared" si="2"/>
        <v>76.53265513652772</v>
      </c>
    </row>
    <row r="223" spans="1:7" ht="16.5" customHeight="1">
      <c r="A223" s="16"/>
      <c r="B223" s="16"/>
      <c r="C223" s="17" t="s">
        <v>83</v>
      </c>
      <c r="D223" s="15" t="s">
        <v>42</v>
      </c>
      <c r="E223" s="18">
        <v>300</v>
      </c>
      <c r="F223" s="18">
        <v>277</v>
      </c>
      <c r="G223" s="45">
        <f t="shared" si="2"/>
        <v>92.33333333333333</v>
      </c>
    </row>
    <row r="224" spans="1:7" ht="25.5" customHeight="1">
      <c r="A224" s="16"/>
      <c r="B224" s="16"/>
      <c r="C224" s="17" t="s">
        <v>147</v>
      </c>
      <c r="D224" s="15" t="s">
        <v>305</v>
      </c>
      <c r="E224" s="18">
        <v>0</v>
      </c>
      <c r="F224" s="18">
        <v>5999.92</v>
      </c>
      <c r="G224" s="65">
        <v>0</v>
      </c>
    </row>
    <row r="225" spans="1:7" ht="15">
      <c r="A225" s="16"/>
      <c r="B225" s="16"/>
      <c r="C225" s="17" t="s">
        <v>128</v>
      </c>
      <c r="D225" s="15" t="s">
        <v>168</v>
      </c>
      <c r="E225" s="18">
        <v>2300000</v>
      </c>
      <c r="F225" s="18">
        <v>1410901.36</v>
      </c>
      <c r="G225" s="45">
        <f t="shared" si="2"/>
        <v>61.343537391304345</v>
      </c>
    </row>
    <row r="226" spans="1:7" ht="15.75" customHeight="1">
      <c r="A226" s="16"/>
      <c r="B226" s="16"/>
      <c r="C226" s="17" t="s">
        <v>59</v>
      </c>
      <c r="D226" s="15" t="s">
        <v>132</v>
      </c>
      <c r="E226" s="18">
        <v>4000</v>
      </c>
      <c r="F226" s="18">
        <v>3581.96</v>
      </c>
      <c r="G226" s="45">
        <f t="shared" si="2"/>
        <v>89.549</v>
      </c>
    </row>
    <row r="227" spans="1:7" ht="17.25" customHeight="1">
      <c r="A227" s="16"/>
      <c r="B227" s="16"/>
      <c r="C227" s="17" t="s">
        <v>183</v>
      </c>
      <c r="D227" s="15" t="s">
        <v>306</v>
      </c>
      <c r="E227" s="18">
        <v>8000000</v>
      </c>
      <c r="F227" s="18">
        <v>7999980</v>
      </c>
      <c r="G227" s="45">
        <f t="shared" si="2"/>
        <v>99.99974999999999</v>
      </c>
    </row>
    <row r="228" spans="1:7" ht="17.25" customHeight="1">
      <c r="A228" s="16"/>
      <c r="B228" s="16"/>
      <c r="C228" s="17" t="s">
        <v>69</v>
      </c>
      <c r="D228" s="15" t="s">
        <v>307</v>
      </c>
      <c r="E228" s="18">
        <v>8000</v>
      </c>
      <c r="F228" s="18">
        <v>7418</v>
      </c>
      <c r="G228" s="45">
        <f t="shared" si="2"/>
        <v>92.72500000000001</v>
      </c>
    </row>
    <row r="229" spans="1:7" ht="15">
      <c r="A229" s="16"/>
      <c r="B229" s="16"/>
      <c r="C229" s="17" t="s">
        <v>60</v>
      </c>
      <c r="D229" s="15" t="s">
        <v>133</v>
      </c>
      <c r="E229" s="18">
        <v>50</v>
      </c>
      <c r="F229" s="18">
        <v>42.51</v>
      </c>
      <c r="G229" s="45">
        <f t="shared" si="2"/>
        <v>85.02</v>
      </c>
    </row>
    <row r="230" spans="1:7" ht="15">
      <c r="A230" s="16"/>
      <c r="B230" s="16"/>
      <c r="C230" s="17" t="s">
        <v>61</v>
      </c>
      <c r="D230" s="15" t="s">
        <v>37</v>
      </c>
      <c r="E230" s="18">
        <v>3500</v>
      </c>
      <c r="F230" s="18">
        <v>1628.33</v>
      </c>
      <c r="G230" s="45">
        <f aca="true" t="shared" si="3" ref="G230:G238">F230/E230*100</f>
        <v>46.523714285714284</v>
      </c>
    </row>
    <row r="231" spans="1:7" ht="24.75" customHeight="1">
      <c r="A231" s="16"/>
      <c r="B231" s="16"/>
      <c r="C231" s="17" t="s">
        <v>177</v>
      </c>
      <c r="D231" s="15" t="s">
        <v>178</v>
      </c>
      <c r="E231" s="18">
        <v>4559773</v>
      </c>
      <c r="F231" s="18">
        <v>1954880.17</v>
      </c>
      <c r="G231" s="45">
        <f t="shared" si="3"/>
        <v>42.87231338051258</v>
      </c>
    </row>
    <row r="232" spans="1:7" s="41" customFormat="1" ht="19.5" customHeight="1">
      <c r="A232" s="56" t="s">
        <v>129</v>
      </c>
      <c r="B232" s="56"/>
      <c r="C232" s="56"/>
      <c r="D232" s="57" t="s">
        <v>236</v>
      </c>
      <c r="E232" s="58">
        <f>SUM(E233+E235+E237)</f>
        <v>38400</v>
      </c>
      <c r="F232" s="58">
        <f>SUM(F233+F235+F237)</f>
        <v>38314.93</v>
      </c>
      <c r="G232" s="55">
        <f t="shared" si="3"/>
        <v>99.77846354166667</v>
      </c>
    </row>
    <row r="233" spans="1:7" s="41" customFormat="1" ht="19.5" customHeight="1">
      <c r="A233" s="16"/>
      <c r="B233" s="16" t="s">
        <v>184</v>
      </c>
      <c r="C233" s="16"/>
      <c r="D233" s="29" t="s">
        <v>237</v>
      </c>
      <c r="E233" s="27">
        <f>SUM(E234)</f>
        <v>2500</v>
      </c>
      <c r="F233" s="27">
        <f>SUM(F234)</f>
        <v>2499.66</v>
      </c>
      <c r="G233" s="38">
        <f t="shared" si="3"/>
        <v>99.9864</v>
      </c>
    </row>
    <row r="234" spans="1:7" s="28" customFormat="1" ht="15">
      <c r="A234" s="17"/>
      <c r="B234" s="17"/>
      <c r="C234" s="17" t="s">
        <v>61</v>
      </c>
      <c r="D234" s="15" t="s">
        <v>37</v>
      </c>
      <c r="E234" s="18">
        <v>2500</v>
      </c>
      <c r="F234" s="18">
        <v>2499.66</v>
      </c>
      <c r="G234" s="45">
        <f t="shared" si="3"/>
        <v>99.9864</v>
      </c>
    </row>
    <row r="235" spans="1:7" ht="15">
      <c r="A235" s="16"/>
      <c r="B235" s="16" t="s">
        <v>130</v>
      </c>
      <c r="C235" s="17"/>
      <c r="D235" s="29" t="s">
        <v>238</v>
      </c>
      <c r="E235" s="27">
        <f>E236</f>
        <v>35000</v>
      </c>
      <c r="F235" s="27">
        <f>F236</f>
        <v>35000</v>
      </c>
      <c r="G235" s="71">
        <f t="shared" si="3"/>
        <v>100</v>
      </c>
    </row>
    <row r="236" spans="1:7" ht="27.75" customHeight="1">
      <c r="A236" s="16"/>
      <c r="B236" s="16"/>
      <c r="C236" s="17" t="s">
        <v>131</v>
      </c>
      <c r="D236" s="15" t="s">
        <v>263</v>
      </c>
      <c r="E236" s="18">
        <v>35000</v>
      </c>
      <c r="F236" s="18">
        <v>35000</v>
      </c>
      <c r="G236" s="45">
        <f t="shared" si="3"/>
        <v>100</v>
      </c>
    </row>
    <row r="237" spans="1:7" ht="16.5" customHeight="1">
      <c r="A237" s="16"/>
      <c r="B237" s="16" t="s">
        <v>185</v>
      </c>
      <c r="C237" s="17"/>
      <c r="D237" s="29" t="s">
        <v>189</v>
      </c>
      <c r="E237" s="27">
        <f>SUM(E238)</f>
        <v>900</v>
      </c>
      <c r="F237" s="27">
        <f>SUM(F238)</f>
        <v>815.27</v>
      </c>
      <c r="G237" s="38">
        <f t="shared" si="3"/>
        <v>90.58555555555556</v>
      </c>
    </row>
    <row r="238" spans="1:7" ht="16.5" customHeight="1">
      <c r="A238" s="16"/>
      <c r="B238" s="16"/>
      <c r="C238" s="17" t="s">
        <v>61</v>
      </c>
      <c r="D238" s="15" t="s">
        <v>37</v>
      </c>
      <c r="E238" s="18">
        <v>900</v>
      </c>
      <c r="F238" s="18">
        <v>815.27</v>
      </c>
      <c r="G238" s="45">
        <f t="shared" si="3"/>
        <v>90.58555555555556</v>
      </c>
    </row>
    <row r="239" spans="1:7" ht="19.5" customHeight="1">
      <c r="A239" s="33"/>
      <c r="B239" s="33"/>
      <c r="C239" s="34"/>
      <c r="D239" s="35"/>
      <c r="E239" s="36"/>
      <c r="F239" s="36"/>
      <c r="G239" s="37"/>
    </row>
  </sheetData>
  <sheetProtection/>
  <mergeCells count="1">
    <mergeCell ref="A1:G1"/>
  </mergeCells>
  <printOptions/>
  <pageMargins left="0.5905511811023623" right="0.5905511811023623" top="0.5511811023622047" bottom="0.5511811023622047" header="0.31496062992125984" footer="0.31496062992125984"/>
  <pageSetup horizontalDpi="600" verticalDpi="600" orientation="portrait" paperSize="9" r:id="rId1"/>
  <headerFooter>
    <oddHeader>&amp;RZałącznik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2009-08-24T09:02:43Z</cp:lastPrinted>
  <dcterms:created xsi:type="dcterms:W3CDTF">2006-09-22T13:37:51Z</dcterms:created>
  <dcterms:modified xsi:type="dcterms:W3CDTF">2014-03-28T10:45:33Z</dcterms:modified>
  <cp:category/>
  <cp:version/>
  <cp:contentType/>
  <cp:contentStatus/>
</cp:coreProperties>
</file>