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1"/>
  </bookViews>
  <sheets>
    <sheet name="Arkusz1" sheetId="1" r:id="rId1"/>
    <sheet name="ZAŁ 1 DOCHO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<sst xmlns="http://schemas.openxmlformats.org/spreadsheetml/2006/main" count="475" uniqueCount="283">
  <si>
    <t>II. DOCHODY</t>
  </si>
  <si>
    <t>Wyszczególnienie</t>
  </si>
  <si>
    <t>Plan wg Uchwały Budżetowej na 2009r.</t>
  </si>
  <si>
    <t>Plan po zmianach na 2009r.</t>
  </si>
  <si>
    <t>Wykonanie za 2009r.</t>
  </si>
  <si>
    <t>Dochody ogółem w zł</t>
  </si>
  <si>
    <t>w tym:</t>
  </si>
  <si>
    <t>- dochody własne</t>
  </si>
  <si>
    <t>- subwencja ogólna</t>
  </si>
  <si>
    <t>- dotacje celowe</t>
  </si>
  <si>
    <t>Realizację dochodów własnych według ich źródeł przedstawia zestawienie:</t>
  </si>
  <si>
    <t>Lp</t>
  </si>
  <si>
    <t>1.</t>
  </si>
  <si>
    <t>2.</t>
  </si>
  <si>
    <t>3.</t>
  </si>
  <si>
    <t>4.</t>
  </si>
  <si>
    <t>5.</t>
  </si>
  <si>
    <t>Plan dochodów na 2009r. w zł</t>
  </si>
  <si>
    <t>Realizacja dochodów za            2009r.  zł.</t>
  </si>
  <si>
    <t>% wykonania planu</t>
  </si>
  <si>
    <t>Podatek rolny</t>
  </si>
  <si>
    <t>Podatek rolny (osoby fizyczne        i osoby prawne)</t>
  </si>
  <si>
    <t>Podatek leśny (osoby fizyczne i osoby prawne)</t>
  </si>
  <si>
    <t>- od osób prawnych</t>
  </si>
  <si>
    <t>- od osób fizycznych</t>
  </si>
  <si>
    <t>Podatek od środków transportowych</t>
  </si>
  <si>
    <t>Podatek od spadków i darowizn</t>
  </si>
  <si>
    <t>Karta podatkowa</t>
  </si>
  <si>
    <t>Opłata od posiadania psów</t>
  </si>
  <si>
    <t>Opłata skarbowa</t>
  </si>
  <si>
    <t>Wpływy z różnych opłat</t>
  </si>
  <si>
    <t>Odsetki od nieterminowych wpłat</t>
  </si>
  <si>
    <t>Opłata targowa</t>
  </si>
  <si>
    <t>- najem lokali mieszkalnych</t>
  </si>
  <si>
    <t>- sprzedaż składników majątkowych</t>
  </si>
  <si>
    <t>- pozostałe</t>
  </si>
  <si>
    <t>Pozostałe dochody</t>
  </si>
  <si>
    <t>Wpływy z różnych dochodów</t>
  </si>
  <si>
    <t>Podatek od nieruchomości:</t>
  </si>
  <si>
    <t>Podatek od czynności cywilnoprawnych</t>
  </si>
  <si>
    <t>Dochody z majątku gminy:</t>
  </si>
  <si>
    <t>Opłaty za zezw. na sprzedaż alkoholu</t>
  </si>
  <si>
    <t>Grzywny, mandaty i inne kary</t>
  </si>
  <si>
    <t>Udziały w podatkach stan. Dochód budżetu państwa</t>
  </si>
  <si>
    <t>Opłata roczna za użytkowanie wieczyste</t>
  </si>
  <si>
    <t>Opłaty adiacenckie</t>
  </si>
  <si>
    <t>Wpływy z różnych dochodów         tj. nadpłaty z rozliczeń mediów przez Wspólnoty Mieszkaniowe za mieszkania gminy</t>
  </si>
  <si>
    <t>RAZEM</t>
  </si>
  <si>
    <t>Dział</t>
  </si>
  <si>
    <t>Rozdz.</t>
  </si>
  <si>
    <t>§</t>
  </si>
  <si>
    <t>Treść</t>
  </si>
  <si>
    <t>Plan</t>
  </si>
  <si>
    <t>Wykonanie</t>
  </si>
  <si>
    <t>%</t>
  </si>
  <si>
    <t>020</t>
  </si>
  <si>
    <t>02001</t>
  </si>
  <si>
    <t>600</t>
  </si>
  <si>
    <t>60016</t>
  </si>
  <si>
    <t>0750</t>
  </si>
  <si>
    <t>0920</t>
  </si>
  <si>
    <t>0970</t>
  </si>
  <si>
    <t>700</t>
  </si>
  <si>
    <t>70004</t>
  </si>
  <si>
    <t>70005</t>
  </si>
  <si>
    <t>0470</t>
  </si>
  <si>
    <t>0490</t>
  </si>
  <si>
    <t>0690</t>
  </si>
  <si>
    <t>0760</t>
  </si>
  <si>
    <t>0870</t>
  </si>
  <si>
    <t>710</t>
  </si>
  <si>
    <t>71035</t>
  </si>
  <si>
    <t>2020</t>
  </si>
  <si>
    <t>750</t>
  </si>
  <si>
    <t>75011</t>
  </si>
  <si>
    <t>2010</t>
  </si>
  <si>
    <t>2360</t>
  </si>
  <si>
    <t>75023</t>
  </si>
  <si>
    <t>0830</t>
  </si>
  <si>
    <t>751</t>
  </si>
  <si>
    <t>75101</t>
  </si>
  <si>
    <t>754</t>
  </si>
  <si>
    <t>75416</t>
  </si>
  <si>
    <t>0570</t>
  </si>
  <si>
    <t>756</t>
  </si>
  <si>
    <t>75601</t>
  </si>
  <si>
    <t>0350</t>
  </si>
  <si>
    <t>0910</t>
  </si>
  <si>
    <t>75615</t>
  </si>
  <si>
    <t>0310</t>
  </si>
  <si>
    <t>0320</t>
  </si>
  <si>
    <t>0330</t>
  </si>
  <si>
    <t>0340</t>
  </si>
  <si>
    <t>0500</t>
  </si>
  <si>
    <t>2680</t>
  </si>
  <si>
    <t>75616</t>
  </si>
  <si>
    <t>0360</t>
  </si>
  <si>
    <t>0370</t>
  </si>
  <si>
    <t>0430</t>
  </si>
  <si>
    <t>75618</t>
  </si>
  <si>
    <t>0410</t>
  </si>
  <si>
    <t>0460</t>
  </si>
  <si>
    <t>0480</t>
  </si>
  <si>
    <t>75621</t>
  </si>
  <si>
    <t>0010</t>
  </si>
  <si>
    <t>0020</t>
  </si>
  <si>
    <t>758</t>
  </si>
  <si>
    <t>75801</t>
  </si>
  <si>
    <t>2920</t>
  </si>
  <si>
    <t>75814</t>
  </si>
  <si>
    <t>2980</t>
  </si>
  <si>
    <t>801</t>
  </si>
  <si>
    <t>2030</t>
  </si>
  <si>
    <t>80104</t>
  </si>
  <si>
    <t>80114</t>
  </si>
  <si>
    <t>852</t>
  </si>
  <si>
    <t>85203</t>
  </si>
  <si>
    <t>85212</t>
  </si>
  <si>
    <t>85213</t>
  </si>
  <si>
    <t>85214</t>
  </si>
  <si>
    <t>85219</t>
  </si>
  <si>
    <t>85228</t>
  </si>
  <si>
    <t>85295</t>
  </si>
  <si>
    <t>853</t>
  </si>
  <si>
    <t>85395</t>
  </si>
  <si>
    <t>854</t>
  </si>
  <si>
    <t>85415</t>
  </si>
  <si>
    <t>900</t>
  </si>
  <si>
    <t>0740</t>
  </si>
  <si>
    <t>921</t>
  </si>
  <si>
    <t>92116</t>
  </si>
  <si>
    <t>2320</t>
  </si>
  <si>
    <t>Dochody z najmu i dzierżawy</t>
  </si>
  <si>
    <t>Pozostałe odsetki</t>
  </si>
  <si>
    <t>Wpływy z usług</t>
  </si>
  <si>
    <t>Podatek leśny</t>
  </si>
  <si>
    <t>Rekompensaty utraconych dochodów</t>
  </si>
  <si>
    <t>Wpływy z opłaty targowej</t>
  </si>
  <si>
    <t>Wpływy z opłaty skarbowej</t>
  </si>
  <si>
    <t>Wpływy z opł. za wydawanie zezwoleń na sprzedaż alkoholu</t>
  </si>
  <si>
    <t>010</t>
  </si>
  <si>
    <t>01095</t>
  </si>
  <si>
    <t>0770</t>
  </si>
  <si>
    <t>2910</t>
  </si>
  <si>
    <t>851</t>
  </si>
  <si>
    <t>85232</t>
  </si>
  <si>
    <t>2009</t>
  </si>
  <si>
    <t>Wpływy ze sprzedaży skł. maj.</t>
  </si>
  <si>
    <t>Wpływy ze zwrotów dotacji</t>
  </si>
  <si>
    <t>0580</t>
  </si>
  <si>
    <t>Grzywny i inne kary od os. pr.</t>
  </si>
  <si>
    <t>70095</t>
  </si>
  <si>
    <t>80101</t>
  </si>
  <si>
    <t>85202</t>
  </si>
  <si>
    <t>0980</t>
  </si>
  <si>
    <t>Wpływy z zwrotów z funduszu alimentacyjnego</t>
  </si>
  <si>
    <t>2039</t>
  </si>
  <si>
    <t>85216</t>
  </si>
  <si>
    <t>2007</t>
  </si>
  <si>
    <t>90019</t>
  </si>
  <si>
    <t>90095</t>
  </si>
  <si>
    <t>720</t>
  </si>
  <si>
    <t>72095</t>
  </si>
  <si>
    <t>Wpływy do wyjaśnień</t>
  </si>
  <si>
    <t>80148</t>
  </si>
  <si>
    <t>60095</t>
  </si>
  <si>
    <t>Podatek od dział. gosp. karta podatkowa</t>
  </si>
  <si>
    <t>75831</t>
  </si>
  <si>
    <t>85305</t>
  </si>
  <si>
    <t>90004</t>
  </si>
  <si>
    <t>0960</t>
  </si>
  <si>
    <t>Otrzymane spadki, zapisy i darowizny pieniężne</t>
  </si>
  <si>
    <t xml:space="preserve">Dotacje celowe na zadania bieżące na podst.porozumień </t>
  </si>
  <si>
    <t>Wpływy z dywidend</t>
  </si>
  <si>
    <t>Dotacje celowe otrzymane z powiatu na zadania bieżące na podst. porozumień</t>
  </si>
  <si>
    <t>Wpływy z tyt. przekształcenia prawa użytk. wieczystego os.fiz.</t>
  </si>
  <si>
    <t>Wpływy z tyt. odpłatnego nabycia prawa własn. oraz prawa użyt. wiecz. nier.</t>
  </si>
  <si>
    <t xml:space="preserve">Wpływy z różnych opłat </t>
  </si>
  <si>
    <t>Grzywny, mandaty i in.kary pien.od os.fiz.</t>
  </si>
  <si>
    <t>75815</t>
  </si>
  <si>
    <t>80110</t>
  </si>
  <si>
    <t>85306</t>
  </si>
  <si>
    <t>90003</t>
  </si>
  <si>
    <t>Wpływy ze zwrotów dotacji oraz płatności wykorzyst. niezgodnie z przeznaczeniem</t>
  </si>
  <si>
    <t>Dochody Budżetu Gminy za I półrocze 2013r.</t>
  </si>
  <si>
    <t>85195</t>
  </si>
  <si>
    <t>60004</t>
  </si>
  <si>
    <t>6207</t>
  </si>
  <si>
    <t xml:space="preserve">Dotacje celowe w ramach programów finansowanych z udziałem środków europejskich </t>
  </si>
  <si>
    <t>75075</t>
  </si>
  <si>
    <t>75807</t>
  </si>
  <si>
    <t>85206</t>
  </si>
  <si>
    <t>6209</t>
  </si>
  <si>
    <t>0780</t>
  </si>
  <si>
    <t>92109</t>
  </si>
  <si>
    <t>92195</t>
  </si>
  <si>
    <t>OGÓŁEM</t>
  </si>
  <si>
    <t>71095</t>
  </si>
  <si>
    <t>Rolnictwo i łowiectwo</t>
  </si>
  <si>
    <t>Pozostała działalność</t>
  </si>
  <si>
    <t>Dotacje celowe na zad.bież. zlec.</t>
  </si>
  <si>
    <t>Leśnictwo</t>
  </si>
  <si>
    <t>Gospodarka leśna</t>
  </si>
  <si>
    <t>Transport i łączność</t>
  </si>
  <si>
    <t>Lokalny transport zbiorowy</t>
  </si>
  <si>
    <t>Wpływy z innych opłat lokaln.</t>
  </si>
  <si>
    <t>Drogi publiczne gminne</t>
  </si>
  <si>
    <t>Gospodarka mieszkaniowa</t>
  </si>
  <si>
    <t>Różne jedn. obsł. gosp. mieszk.</t>
  </si>
  <si>
    <t>Gospodarka gruntami i nieruch.</t>
  </si>
  <si>
    <t>Wpływy z opłat za użytk.wiecz.</t>
  </si>
  <si>
    <t>Wpływy z innych lokaln.opłat</t>
  </si>
  <si>
    <t>Działalność usługowa</t>
  </si>
  <si>
    <t>Cmentarze</t>
  </si>
  <si>
    <t>Dotacje celowe na zad.bież.na podst.porozumień jst</t>
  </si>
  <si>
    <t>Informatyka</t>
  </si>
  <si>
    <t>Administracja publiczna</t>
  </si>
  <si>
    <t>Urzędy wojewódzkie</t>
  </si>
  <si>
    <t>Dotacje celowe na zad.bież.zlec.</t>
  </si>
  <si>
    <t>Dochody jst zw. z realiz. zad. zlec.</t>
  </si>
  <si>
    <t>Urzędy gmin</t>
  </si>
  <si>
    <t>Promocja jst</t>
  </si>
  <si>
    <t>Urzędy nacz. org. władzy państw., kontroli i ochrony prawa oraz sądownictwa</t>
  </si>
  <si>
    <t>Urzędy nacz. org. wł. państw, kontroli i ochr. prawa</t>
  </si>
  <si>
    <t>Bezpiecz. publ. i ochrona przeciwpożarowa</t>
  </si>
  <si>
    <t>Straż miejska</t>
  </si>
  <si>
    <t>Doch. od os.pr., od os.fiz. i od in. jedn. nieposiad.osobowości pr. oraz wydatki zw. z ich poborem</t>
  </si>
  <si>
    <t>Wpływy z pod.doch. od os. fiz.</t>
  </si>
  <si>
    <t>Wpływy z pod.roln., pod.leśn., od czynn.cyw-pr, pod. i opł. lok. od os. pr. i in. jedn.org.</t>
  </si>
  <si>
    <t>Wpływy z pod.roln., pod.leśn., pod. od spadków i darowizn, od czynn.cyw-pr, pod. i opł. lok. od os. fiz.</t>
  </si>
  <si>
    <t>Odsetki od nietermin. wpłat</t>
  </si>
  <si>
    <t>Podatek od czynności cywiln-pr</t>
  </si>
  <si>
    <t>Podatek od środków transport.</t>
  </si>
  <si>
    <t>Wpływy z opł. eksploatacyjnej</t>
  </si>
  <si>
    <t>Wpływy z innych lokaln. opłat</t>
  </si>
  <si>
    <t>Udziały gmin  w podatkach stanowiących dochód budżetu państwa</t>
  </si>
  <si>
    <t>Podatek doch. od os. fizycznych</t>
  </si>
  <si>
    <t>Podatek doch. od os. prawnych</t>
  </si>
  <si>
    <t>Różne rozliczenia</t>
  </si>
  <si>
    <t>Część oświatowa subwencji ogólnej dla jst</t>
  </si>
  <si>
    <t>Część wyrównawcza subwencji ogólnej dla gmin</t>
  </si>
  <si>
    <t>Subw. ogólne z budżetu państ.</t>
  </si>
  <si>
    <t>Różne rozliczenia finansowe</t>
  </si>
  <si>
    <t>Wpływy do wyjaśnienia</t>
  </si>
  <si>
    <t xml:space="preserve">Część równoważąca subwencji ogólnej dla gmin  </t>
  </si>
  <si>
    <t>Oświata i wychowanie</t>
  </si>
  <si>
    <t>Szkoły podstawowe</t>
  </si>
  <si>
    <t>Przedszkola</t>
  </si>
  <si>
    <t>Gimnazja</t>
  </si>
  <si>
    <t>Stołówki szkolne i przedszkolne</t>
  </si>
  <si>
    <t>Zespoły obsługi ekonom.-admin. szkół</t>
  </si>
  <si>
    <t>Ochrona zdrowia</t>
  </si>
  <si>
    <t>Pomoc społeczna</t>
  </si>
  <si>
    <t>Domy pomocy społecznej</t>
  </si>
  <si>
    <t>Ośrodki wsparcia</t>
  </si>
  <si>
    <t>Dochody jedn.samorz.terytor.</t>
  </si>
  <si>
    <t>Wspieranie rodziny</t>
  </si>
  <si>
    <t>Dotacje celowe otrzym. z budż.państ.na real.zadań własn.</t>
  </si>
  <si>
    <t xml:space="preserve">Świadczenia rodzinne, z fund. aliment. oraz składki na ubezpiecz. emeryt. i rentowe </t>
  </si>
  <si>
    <t>Składki na ubezp.zdr. za osoby pobier. świad z pomocy społ.</t>
  </si>
  <si>
    <t>Zasiłki i pomoc w naturze  oraz skł. na ubezp. emeryt. i rent.</t>
  </si>
  <si>
    <t>Zasiłki stałe</t>
  </si>
  <si>
    <t>Ośrodki pomocy społecznej</t>
  </si>
  <si>
    <t>Usługi opiekuńcze i specjalist. usługi opiekuńcze</t>
  </si>
  <si>
    <t>Dochody jedn. samorz. terytor.</t>
  </si>
  <si>
    <t>Centra integracji społecznej</t>
  </si>
  <si>
    <t>Pozost.  zadania w zakresie polityki społecznej</t>
  </si>
  <si>
    <t>Żłobki</t>
  </si>
  <si>
    <t>Kluby dziecięce</t>
  </si>
  <si>
    <t>Edukacyjna opieka wychowawcza</t>
  </si>
  <si>
    <t>Pomoc materialna dla uczniów</t>
  </si>
  <si>
    <t>Gospodarka komunalna i ochrona środowiska</t>
  </si>
  <si>
    <t>Oczyszczanie miast i wsi</t>
  </si>
  <si>
    <t>Utrzymanie zieleni w miastach i gminach</t>
  </si>
  <si>
    <t>Wpływy i wydatki zw. z gromadz. środków z opł. i kar za korzyst. ze środowiska</t>
  </si>
  <si>
    <t>Dochody ze zbycia praw majątk.</t>
  </si>
  <si>
    <t>Kultura i ochrona dziedzictwa narodowego</t>
  </si>
  <si>
    <t>Domy i ośrodki kultury, świetlice i kluby</t>
  </si>
  <si>
    <t>Biblioteki</t>
  </si>
  <si>
    <t xml:space="preserve">Podatek od nieruchomości </t>
  </si>
  <si>
    <t>Wpływy z in.opłat stanow. doch. jst na podst. ustaw</t>
  </si>
  <si>
    <t>85154</t>
  </si>
  <si>
    <t>Przeciwdziałanie alkoholizmowi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</si>
</sst>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zcionka tekstu podstawowego"/>
      <family val="0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zcionka tekstu podstawowego"/>
      <family val="0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9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43" fontId="3" fillId="0" borderId="10" xfId="0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3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8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3" fontId="4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3" fontId="10" fillId="0" borderId="11" xfId="0" applyNumberFormat="1" applyFont="1" applyFill="1" applyBorder="1" applyAlignment="1">
      <alignment vertical="center"/>
    </xf>
    <xf numFmtId="49" fontId="52" fillId="0" borderId="11" xfId="0" applyNumberFormat="1" applyFont="1" applyBorder="1" applyAlignment="1">
      <alignment/>
    </xf>
    <xf numFmtId="43" fontId="8" fillId="0" borderId="11" xfId="0" applyNumberFormat="1" applyFont="1" applyBorder="1" applyAlignment="1">
      <alignment vertical="center"/>
    </xf>
    <xf numFmtId="0" fontId="53" fillId="0" borderId="0" xfId="0" applyFont="1" applyAlignment="1">
      <alignment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3" fontId="8" fillId="0" borderId="11" xfId="0" applyNumberFormat="1" applyFont="1" applyFill="1" applyBorder="1" applyAlignment="1">
      <alignment vertical="center"/>
    </xf>
    <xf numFmtId="43" fontId="11" fillId="0" borderId="11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3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3" fontId="6" fillId="0" borderId="13" xfId="0" applyNumberFormat="1" applyFont="1" applyBorder="1" applyAlignment="1">
      <alignment vertical="center"/>
    </xf>
    <xf numFmtId="2" fontId="8" fillId="0" borderId="1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4" fillId="0" borderId="0" xfId="0" applyFont="1" applyAlignment="1">
      <alignment/>
    </xf>
    <xf numFmtId="43" fontId="8" fillId="0" borderId="10" xfId="0" applyNumberFormat="1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left" vertical="center" wrapText="1"/>
    </xf>
    <xf numFmtId="43" fontId="8" fillId="0" borderId="11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vertical="center"/>
    </xf>
    <xf numFmtId="0" fontId="30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/>
    </xf>
    <xf numFmtId="43" fontId="29" fillId="33" borderId="10" xfId="0" applyNumberFormat="1" applyFont="1" applyFill="1" applyBorder="1" applyAlignment="1">
      <alignment vertical="center"/>
    </xf>
    <xf numFmtId="2" fontId="29" fillId="33" borderId="10" xfId="0" applyNumberFormat="1" applyFont="1" applyFill="1" applyBorder="1" applyAlignment="1">
      <alignment horizontal="center" vertical="center"/>
    </xf>
    <xf numFmtId="49" fontId="29" fillId="33" borderId="11" xfId="0" applyNumberFormat="1" applyFont="1" applyFill="1" applyBorder="1" applyAlignment="1">
      <alignment vertical="center"/>
    </xf>
    <xf numFmtId="49" fontId="29" fillId="33" borderId="11" xfId="0" applyNumberFormat="1" applyFont="1" applyFill="1" applyBorder="1" applyAlignment="1">
      <alignment horizontal="left" vertical="center" wrapText="1"/>
    </xf>
    <xf numFmtId="43" fontId="29" fillId="33" borderId="11" xfId="0" applyNumberFormat="1" applyFont="1" applyFill="1" applyBorder="1" applyAlignment="1">
      <alignment vertical="center"/>
    </xf>
    <xf numFmtId="49" fontId="32" fillId="33" borderId="11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3" fontId="4" fillId="0" borderId="10" xfId="0" applyNumberFormat="1" applyFont="1" applyBorder="1" applyAlignment="1">
      <alignment horizontal="center" vertical="center"/>
    </xf>
    <xf numFmtId="43" fontId="56" fillId="0" borderId="11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49" sqref="C49"/>
    </sheetView>
  </sheetViews>
  <sheetFormatPr defaultColWidth="9.140625" defaultRowHeight="15"/>
  <cols>
    <col min="1" max="1" width="7.140625" style="0" customWidth="1"/>
    <col min="2" max="2" width="27.140625" style="0" customWidth="1"/>
    <col min="3" max="3" width="21.140625" style="0" customWidth="1"/>
    <col min="4" max="4" width="23.7109375" style="0" customWidth="1"/>
    <col min="5" max="5" width="21.7109375" style="0" customWidth="1"/>
  </cols>
  <sheetData>
    <row r="1" ht="15">
      <c r="B1" t="s">
        <v>0</v>
      </c>
    </row>
    <row r="2" ht="15.75" thickBot="1"/>
    <row r="3" spans="2:5" s="1" customFormat="1" ht="57" thickBot="1">
      <c r="B3" s="11" t="s">
        <v>1</v>
      </c>
      <c r="C3" s="12" t="s">
        <v>2</v>
      </c>
      <c r="D3" s="12" t="s">
        <v>3</v>
      </c>
      <c r="E3" s="12" t="s">
        <v>4</v>
      </c>
    </row>
    <row r="4" spans="2:5" ht="17.25">
      <c r="B4" s="6" t="s">
        <v>5</v>
      </c>
      <c r="C4" s="4"/>
      <c r="D4" s="4">
        <v>122870789.08</v>
      </c>
      <c r="E4" s="4">
        <v>50904435.6</v>
      </c>
    </row>
    <row r="5" spans="2:5" ht="17.25">
      <c r="B5" s="7" t="s">
        <v>6</v>
      </c>
      <c r="C5" s="5"/>
      <c r="D5" s="5"/>
      <c r="E5" s="5"/>
    </row>
    <row r="6" spans="2:5" ht="17.25">
      <c r="B6" s="8" t="s">
        <v>7</v>
      </c>
      <c r="C6" s="5"/>
      <c r="D6" s="5"/>
      <c r="E6" s="5"/>
    </row>
    <row r="7" spans="2:5" ht="17.25">
      <c r="B7" s="8" t="s">
        <v>8</v>
      </c>
      <c r="C7" s="5"/>
      <c r="D7" s="5"/>
      <c r="E7" s="5"/>
    </row>
    <row r="8" spans="2:5" ht="17.25">
      <c r="B8" s="8" t="s">
        <v>9</v>
      </c>
      <c r="C8" s="5"/>
      <c r="D8" s="5"/>
      <c r="E8" s="5"/>
    </row>
    <row r="9" spans="2:5" ht="17.25">
      <c r="B9" s="8"/>
      <c r="C9" s="5"/>
      <c r="D9" s="5"/>
      <c r="E9" s="5"/>
    </row>
    <row r="11" ht="17.25">
      <c r="A11" s="9" t="s">
        <v>10</v>
      </c>
    </row>
    <row r="13" ht="15.75" thickBot="1"/>
    <row r="14" spans="1:5" ht="57" thickBot="1">
      <c r="A14" s="10" t="s">
        <v>11</v>
      </c>
      <c r="B14" s="11" t="s">
        <v>1</v>
      </c>
      <c r="C14" s="12" t="s">
        <v>17</v>
      </c>
      <c r="D14" s="12" t="s">
        <v>18</v>
      </c>
      <c r="E14" s="12" t="s">
        <v>19</v>
      </c>
    </row>
    <row r="15" spans="1:5" ht="15">
      <c r="A15" s="2" t="s">
        <v>12</v>
      </c>
      <c r="B15" s="13" t="s">
        <v>13</v>
      </c>
      <c r="C15" s="2" t="s">
        <v>14</v>
      </c>
      <c r="D15" s="2" t="s">
        <v>15</v>
      </c>
      <c r="E15" s="2" t="s">
        <v>16</v>
      </c>
    </row>
    <row r="16" spans="1:5" ht="27">
      <c r="A16" s="3">
        <v>1</v>
      </c>
      <c r="B16" s="14" t="s">
        <v>21</v>
      </c>
      <c r="C16" s="3"/>
      <c r="D16" s="3"/>
      <c r="E16" s="3"/>
    </row>
    <row r="17" spans="1:5" ht="27">
      <c r="A17" s="3">
        <v>2</v>
      </c>
      <c r="B17" s="14" t="s">
        <v>22</v>
      </c>
      <c r="C17" s="3"/>
      <c r="D17" s="3"/>
      <c r="E17" s="3"/>
    </row>
    <row r="18" spans="1:5" ht="17.25">
      <c r="A18" s="3">
        <v>3</v>
      </c>
      <c r="B18" s="14" t="s">
        <v>38</v>
      </c>
      <c r="C18" s="3"/>
      <c r="D18" s="3"/>
      <c r="E18" s="3"/>
    </row>
    <row r="19" spans="1:5" ht="17.25">
      <c r="A19" s="3"/>
      <c r="B19" s="14" t="s">
        <v>23</v>
      </c>
      <c r="C19" s="3"/>
      <c r="D19" s="3"/>
      <c r="E19" s="3"/>
    </row>
    <row r="20" spans="1:5" ht="17.25">
      <c r="A20" s="3"/>
      <c r="B20" s="14" t="s">
        <v>24</v>
      </c>
      <c r="C20" s="3"/>
      <c r="D20" s="3"/>
      <c r="E20" s="3"/>
    </row>
    <row r="21" spans="1:5" ht="27">
      <c r="A21" s="3">
        <v>4</v>
      </c>
      <c r="B21" s="14" t="s">
        <v>25</v>
      </c>
      <c r="C21" s="3"/>
      <c r="D21" s="3"/>
      <c r="E21" s="3"/>
    </row>
    <row r="22" spans="1:5" ht="17.25">
      <c r="A22" s="3"/>
      <c r="B22" s="14" t="s">
        <v>23</v>
      </c>
      <c r="C22" s="3"/>
      <c r="D22" s="3"/>
      <c r="E22" s="3"/>
    </row>
    <row r="23" spans="1:5" ht="17.25">
      <c r="A23" s="3"/>
      <c r="B23" s="14" t="s">
        <v>24</v>
      </c>
      <c r="C23" s="3"/>
      <c r="D23" s="3"/>
      <c r="E23" s="3"/>
    </row>
    <row r="24" spans="1:5" ht="17.25">
      <c r="A24" s="3">
        <v>5</v>
      </c>
      <c r="B24" s="14" t="s">
        <v>26</v>
      </c>
      <c r="C24" s="3"/>
      <c r="D24" s="3"/>
      <c r="E24" s="3"/>
    </row>
    <row r="25" spans="1:5" ht="17.25">
      <c r="A25" s="3">
        <v>6</v>
      </c>
      <c r="B25" s="14" t="s">
        <v>27</v>
      </c>
      <c r="C25" s="3"/>
      <c r="D25" s="3"/>
      <c r="E25" s="3"/>
    </row>
    <row r="26" spans="1:5" ht="17.25">
      <c r="A26" s="3">
        <v>7</v>
      </c>
      <c r="B26" s="14" t="s">
        <v>28</v>
      </c>
      <c r="C26" s="3"/>
      <c r="D26" s="3"/>
      <c r="E26" s="3"/>
    </row>
    <row r="27" spans="1:5" ht="17.25">
      <c r="A27" s="3">
        <v>8</v>
      </c>
      <c r="B27" s="14" t="s">
        <v>29</v>
      </c>
      <c r="C27" s="3"/>
      <c r="D27" s="3"/>
      <c r="E27" s="3"/>
    </row>
    <row r="28" spans="1:5" ht="17.25">
      <c r="A28" s="3">
        <v>9</v>
      </c>
      <c r="B28" s="14" t="s">
        <v>30</v>
      </c>
      <c r="C28" s="3"/>
      <c r="D28" s="3"/>
      <c r="E28" s="3"/>
    </row>
    <row r="29" spans="1:5" ht="27">
      <c r="A29" s="3">
        <v>10</v>
      </c>
      <c r="B29" s="14" t="s">
        <v>39</v>
      </c>
      <c r="C29" s="3"/>
      <c r="D29" s="3"/>
      <c r="E29" s="3"/>
    </row>
    <row r="30" spans="1:5" ht="27">
      <c r="A30" s="3">
        <v>11</v>
      </c>
      <c r="B30" s="14" t="s">
        <v>31</v>
      </c>
      <c r="C30" s="3"/>
      <c r="D30" s="3"/>
      <c r="E30" s="3"/>
    </row>
    <row r="31" spans="1:5" ht="17.25">
      <c r="A31" s="3">
        <v>12</v>
      </c>
      <c r="B31" s="14" t="s">
        <v>32</v>
      </c>
      <c r="C31" s="3"/>
      <c r="D31" s="3"/>
      <c r="E31" s="3"/>
    </row>
    <row r="32" spans="1:5" ht="17.25">
      <c r="A32" s="3">
        <v>13</v>
      </c>
      <c r="B32" s="14" t="s">
        <v>40</v>
      </c>
      <c r="C32" s="3"/>
      <c r="D32" s="3"/>
      <c r="E32" s="3"/>
    </row>
    <row r="33" spans="1:5" ht="17.25">
      <c r="A33" s="3"/>
      <c r="B33" s="14" t="s">
        <v>33</v>
      </c>
      <c r="C33" s="3"/>
      <c r="D33" s="3"/>
      <c r="E33" s="3"/>
    </row>
    <row r="34" spans="1:5" ht="27">
      <c r="A34" s="3"/>
      <c r="B34" s="14" t="s">
        <v>34</v>
      </c>
      <c r="C34" s="3"/>
      <c r="D34" s="3"/>
      <c r="E34" s="3"/>
    </row>
    <row r="35" spans="1:5" ht="17.25">
      <c r="A35" s="3"/>
      <c r="B35" s="14" t="s">
        <v>35</v>
      </c>
      <c r="C35" s="3"/>
      <c r="D35" s="3"/>
      <c r="E35" s="3"/>
    </row>
    <row r="36" spans="1:5" ht="27">
      <c r="A36" s="3">
        <v>14</v>
      </c>
      <c r="B36" s="14" t="s">
        <v>41</v>
      </c>
      <c r="C36" s="3"/>
      <c r="D36" s="3"/>
      <c r="E36" s="3"/>
    </row>
    <row r="37" spans="1:5" ht="17.25">
      <c r="A37" s="3">
        <v>15</v>
      </c>
      <c r="B37" s="14" t="s">
        <v>42</v>
      </c>
      <c r="C37" s="3"/>
      <c r="D37" s="3"/>
      <c r="E37" s="3"/>
    </row>
    <row r="38" spans="1:5" ht="17.25">
      <c r="A38" s="3">
        <v>16</v>
      </c>
      <c r="B38" s="14" t="s">
        <v>36</v>
      </c>
      <c r="C38" s="3"/>
      <c r="D38" s="3"/>
      <c r="E38" s="3"/>
    </row>
    <row r="39" spans="1:5" ht="27">
      <c r="A39" s="3">
        <v>17</v>
      </c>
      <c r="B39" s="14" t="s">
        <v>43</v>
      </c>
      <c r="C39" s="3"/>
      <c r="D39" s="3"/>
      <c r="E39" s="3"/>
    </row>
    <row r="40" spans="1:5" ht="17.25">
      <c r="A40" s="3"/>
      <c r="B40" s="14" t="s">
        <v>24</v>
      </c>
      <c r="C40" s="3"/>
      <c r="D40" s="3"/>
      <c r="E40" s="3"/>
    </row>
    <row r="41" spans="1:5" ht="17.25">
      <c r="A41" s="3"/>
      <c r="B41" s="14" t="s">
        <v>23</v>
      </c>
      <c r="C41" s="3"/>
      <c r="D41" s="3"/>
      <c r="E41" s="3"/>
    </row>
    <row r="42" spans="1:5" ht="27">
      <c r="A42" s="3">
        <v>18</v>
      </c>
      <c r="B42" s="14" t="s">
        <v>44</v>
      </c>
      <c r="C42" s="3"/>
      <c r="D42" s="3"/>
      <c r="E42" s="3"/>
    </row>
    <row r="43" spans="1:5" ht="17.25">
      <c r="A43" s="3">
        <v>19</v>
      </c>
      <c r="B43" s="14" t="s">
        <v>45</v>
      </c>
      <c r="C43" s="3"/>
      <c r="D43" s="3"/>
      <c r="E43" s="3"/>
    </row>
    <row r="44" spans="1:5" ht="52.5">
      <c r="A44" s="3">
        <v>20</v>
      </c>
      <c r="B44" s="14" t="s">
        <v>46</v>
      </c>
      <c r="C44" s="3"/>
      <c r="D44" s="3"/>
      <c r="E44" s="3"/>
    </row>
    <row r="45" spans="1:5" ht="17.25">
      <c r="A45" s="39" t="s">
        <v>47</v>
      </c>
      <c r="B45" s="40"/>
      <c r="C45" s="3"/>
      <c r="D45" s="3"/>
      <c r="E45" s="3"/>
    </row>
  </sheetData>
  <sheetProtection/>
  <mergeCells count="1">
    <mergeCell ref="A45:B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tabSelected="1" view="pageLayout" zoomScale="140" zoomScalePageLayoutView="140" workbookViewId="0" topLeftCell="A175">
      <selection activeCell="H115" sqref="H1:H16384"/>
    </sheetView>
  </sheetViews>
  <sheetFormatPr defaultColWidth="9.140625" defaultRowHeight="15"/>
  <cols>
    <col min="1" max="1" width="4.28125" style="0" customWidth="1"/>
    <col min="2" max="2" width="5.140625" style="0" customWidth="1"/>
    <col min="3" max="3" width="5.421875" style="0" bestFit="1" customWidth="1"/>
    <col min="4" max="4" width="23.00390625" style="0" customWidth="1"/>
    <col min="5" max="5" width="19.421875" style="0" customWidth="1"/>
    <col min="6" max="6" width="19.8515625" style="0" customWidth="1"/>
    <col min="7" max="7" width="7.8515625" style="0" bestFit="1" customWidth="1"/>
  </cols>
  <sheetData>
    <row r="1" spans="1:7" ht="18.75">
      <c r="A1" s="69" t="s">
        <v>184</v>
      </c>
      <c r="B1" s="70"/>
      <c r="C1" s="70"/>
      <c r="D1" s="70"/>
      <c r="E1" s="70"/>
      <c r="F1" s="70"/>
      <c r="G1" s="70"/>
    </row>
    <row r="2" ht="15.75" thickBot="1"/>
    <row r="3" spans="1:7" ht="15.75" thickBot="1">
      <c r="A3" s="66" t="s">
        <v>48</v>
      </c>
      <c r="B3" s="67" t="s">
        <v>49</v>
      </c>
      <c r="C3" s="68" t="s">
        <v>50</v>
      </c>
      <c r="D3" s="67" t="s">
        <v>51</v>
      </c>
      <c r="E3" s="67" t="s">
        <v>52</v>
      </c>
      <c r="F3" s="67" t="s">
        <v>53</v>
      </c>
      <c r="G3" s="45" t="s">
        <v>54</v>
      </c>
    </row>
    <row r="4" spans="1:7" ht="21" customHeight="1" thickBot="1">
      <c r="A4" s="41"/>
      <c r="B4" s="42"/>
      <c r="C4" s="43"/>
      <c r="D4" s="42" t="s">
        <v>196</v>
      </c>
      <c r="E4" s="44">
        <f>SUM(E5+E9+E12+E23+E38+E43+E46+E56+E59+E62+E96+E107+E120+E125+E172+E185+E188+E206)</f>
        <v>142852132.73000002</v>
      </c>
      <c r="F4" s="44">
        <f>SUM(F5+F9+F12+F23+F38+F43+F46+F56+F59+F62+F96+F107+F120+F125+F172+F185+F188+F206)</f>
        <v>62497818.93999999</v>
      </c>
      <c r="G4" s="45">
        <f>F4/E4*100</f>
        <v>43.75000760970437</v>
      </c>
    </row>
    <row r="5" spans="1:7" s="47" customFormat="1" ht="15">
      <c r="A5" s="57" t="s">
        <v>140</v>
      </c>
      <c r="B5" s="57"/>
      <c r="C5" s="58"/>
      <c r="D5" s="59" t="s">
        <v>198</v>
      </c>
      <c r="E5" s="60">
        <f>SUM(E6)</f>
        <v>3028.25</v>
      </c>
      <c r="F5" s="60">
        <f>F6</f>
        <v>3901.92</v>
      </c>
      <c r="G5" s="61">
        <f>F5/E5*100</f>
        <v>128.85065631965657</v>
      </c>
    </row>
    <row r="6" spans="1:7" ht="15.75">
      <c r="A6" s="16"/>
      <c r="B6" s="16" t="s">
        <v>141</v>
      </c>
      <c r="C6" s="23"/>
      <c r="D6" s="46" t="s">
        <v>199</v>
      </c>
      <c r="E6" s="27">
        <f>SUM(E7+E8)</f>
        <v>3028.25</v>
      </c>
      <c r="F6" s="27">
        <f>SUM(F7+F8)</f>
        <v>3901.92</v>
      </c>
      <c r="G6" s="38">
        <f>F6/E6*100</f>
        <v>128.85065631965657</v>
      </c>
    </row>
    <row r="7" spans="1:7" ht="15" customHeight="1">
      <c r="A7" s="16"/>
      <c r="B7" s="16"/>
      <c r="C7" s="17" t="s">
        <v>59</v>
      </c>
      <c r="D7" s="24" t="s">
        <v>132</v>
      </c>
      <c r="E7" s="18">
        <v>1500</v>
      </c>
      <c r="F7" s="18">
        <v>2373.67</v>
      </c>
      <c r="G7" s="51">
        <f aca="true" t="shared" si="0" ref="G7:G72">F7/E7*100</f>
        <v>158.2446666666667</v>
      </c>
    </row>
    <row r="8" spans="1:7" ht="14.25" customHeight="1">
      <c r="A8" s="16"/>
      <c r="B8" s="16"/>
      <c r="C8" s="17" t="s">
        <v>75</v>
      </c>
      <c r="D8" s="15" t="s">
        <v>200</v>
      </c>
      <c r="E8" s="18">
        <v>1528.25</v>
      </c>
      <c r="F8" s="18">
        <v>1528.25</v>
      </c>
      <c r="G8" s="51">
        <f t="shared" si="0"/>
        <v>100</v>
      </c>
    </row>
    <row r="9" spans="1:7" s="47" customFormat="1" ht="15" customHeight="1">
      <c r="A9" s="62" t="s">
        <v>55</v>
      </c>
      <c r="B9" s="62"/>
      <c r="C9" s="62"/>
      <c r="D9" s="63" t="s">
        <v>201</v>
      </c>
      <c r="E9" s="64">
        <f>E10</f>
        <v>3000</v>
      </c>
      <c r="F9" s="64">
        <f>F10</f>
        <v>63.5</v>
      </c>
      <c r="G9" s="61">
        <f t="shared" si="0"/>
        <v>2.1166666666666667</v>
      </c>
    </row>
    <row r="10" spans="1:7" ht="14.25" customHeight="1">
      <c r="A10" s="16"/>
      <c r="B10" s="16" t="s">
        <v>56</v>
      </c>
      <c r="C10" s="17"/>
      <c r="D10" s="29" t="s">
        <v>202</v>
      </c>
      <c r="E10" s="27">
        <f>E11</f>
        <v>3000</v>
      </c>
      <c r="F10" s="27">
        <f>F11</f>
        <v>63.5</v>
      </c>
      <c r="G10" s="38">
        <f t="shared" si="0"/>
        <v>2.1166666666666667</v>
      </c>
    </row>
    <row r="11" spans="1:7" ht="15" customHeight="1">
      <c r="A11" s="16"/>
      <c r="B11" s="16"/>
      <c r="C11" s="17" t="s">
        <v>69</v>
      </c>
      <c r="D11" s="15" t="s">
        <v>147</v>
      </c>
      <c r="E11" s="18">
        <v>3000</v>
      </c>
      <c r="F11" s="18">
        <v>63.5</v>
      </c>
      <c r="G11" s="51">
        <f t="shared" si="0"/>
        <v>2.1166666666666667</v>
      </c>
    </row>
    <row r="12" spans="1:7" s="47" customFormat="1" ht="15">
      <c r="A12" s="62" t="s">
        <v>57</v>
      </c>
      <c r="B12" s="62"/>
      <c r="C12" s="62"/>
      <c r="D12" s="63" t="s">
        <v>203</v>
      </c>
      <c r="E12" s="64">
        <f>SUM(E13+E16+E21)</f>
        <v>231200</v>
      </c>
      <c r="F12" s="64">
        <f>SUM(F13+F16+F21)</f>
        <v>24035.3</v>
      </c>
      <c r="G12" s="61">
        <f t="shared" si="0"/>
        <v>10.395891003460207</v>
      </c>
    </row>
    <row r="13" spans="1:7" ht="15">
      <c r="A13" s="16"/>
      <c r="B13" s="16" t="s">
        <v>186</v>
      </c>
      <c r="C13" s="17"/>
      <c r="D13" s="29" t="s">
        <v>204</v>
      </c>
      <c r="E13" s="27">
        <f>SUM(E14)</f>
        <v>200000</v>
      </c>
      <c r="F13" s="27">
        <f>SUM(F14:F15)</f>
        <v>5308.78</v>
      </c>
      <c r="G13" s="38">
        <f t="shared" si="0"/>
        <v>2.65439</v>
      </c>
    </row>
    <row r="14" spans="1:7" ht="15.75" customHeight="1">
      <c r="A14" s="17"/>
      <c r="B14" s="17"/>
      <c r="C14" s="17" t="s">
        <v>66</v>
      </c>
      <c r="D14" s="15" t="s">
        <v>205</v>
      </c>
      <c r="E14" s="18">
        <v>200000</v>
      </c>
      <c r="F14" s="18">
        <v>5307.25</v>
      </c>
      <c r="G14" s="51">
        <f t="shared" si="0"/>
        <v>2.653625</v>
      </c>
    </row>
    <row r="15" spans="1:7" ht="15">
      <c r="A15" s="17"/>
      <c r="B15" s="17"/>
      <c r="C15" s="17" t="s">
        <v>60</v>
      </c>
      <c r="D15" s="15" t="s">
        <v>133</v>
      </c>
      <c r="E15" s="18">
        <v>0</v>
      </c>
      <c r="F15" s="18">
        <v>1.53</v>
      </c>
      <c r="G15" s="71">
        <v>0</v>
      </c>
    </row>
    <row r="16" spans="1:7" ht="15.75" customHeight="1">
      <c r="A16" s="16"/>
      <c r="B16" s="16" t="s">
        <v>58</v>
      </c>
      <c r="C16" s="17"/>
      <c r="D16" s="29" t="s">
        <v>206</v>
      </c>
      <c r="E16" s="27">
        <f>SUM(E17:E20)</f>
        <v>6100</v>
      </c>
      <c r="F16" s="27">
        <f>SUM(F17:F20)</f>
        <v>7925.53</v>
      </c>
      <c r="G16" s="38">
        <f t="shared" si="0"/>
        <v>129.9267213114754</v>
      </c>
    </row>
    <row r="17" spans="1:7" ht="15.75" customHeight="1">
      <c r="A17" s="16"/>
      <c r="B17" s="16"/>
      <c r="C17" s="17" t="s">
        <v>149</v>
      </c>
      <c r="D17" s="24" t="s">
        <v>150</v>
      </c>
      <c r="E17" s="18">
        <v>0</v>
      </c>
      <c r="F17" s="18">
        <v>615.7</v>
      </c>
      <c r="G17" s="71">
        <v>0</v>
      </c>
    </row>
    <row r="18" spans="1:7" ht="15.75" customHeight="1">
      <c r="A18" s="16"/>
      <c r="B18" s="16"/>
      <c r="C18" s="17" t="s">
        <v>59</v>
      </c>
      <c r="D18" s="15" t="s">
        <v>132</v>
      </c>
      <c r="E18" s="18">
        <v>1200</v>
      </c>
      <c r="F18" s="18">
        <v>1173.09</v>
      </c>
      <c r="G18" s="51">
        <f t="shared" si="0"/>
        <v>97.7575</v>
      </c>
    </row>
    <row r="19" spans="1:7" ht="15">
      <c r="A19" s="16"/>
      <c r="B19" s="16"/>
      <c r="C19" s="17" t="s">
        <v>60</v>
      </c>
      <c r="D19" s="15" t="s">
        <v>133</v>
      </c>
      <c r="E19" s="18">
        <v>700</v>
      </c>
      <c r="F19" s="18">
        <v>1047.54</v>
      </c>
      <c r="G19" s="51">
        <f t="shared" si="0"/>
        <v>149.64857142857142</v>
      </c>
    </row>
    <row r="20" spans="1:7" ht="15">
      <c r="A20" s="16"/>
      <c r="B20" s="16"/>
      <c r="C20" s="17" t="s">
        <v>61</v>
      </c>
      <c r="D20" s="15" t="s">
        <v>37</v>
      </c>
      <c r="E20" s="18">
        <v>4200</v>
      </c>
      <c r="F20" s="18">
        <v>5089.2</v>
      </c>
      <c r="G20" s="51">
        <f t="shared" si="0"/>
        <v>121.17142857142858</v>
      </c>
    </row>
    <row r="21" spans="1:7" ht="15">
      <c r="A21" s="16"/>
      <c r="B21" s="16" t="s">
        <v>165</v>
      </c>
      <c r="C21" s="17"/>
      <c r="D21" s="29" t="s">
        <v>199</v>
      </c>
      <c r="E21" s="27">
        <f>SUM(E22)</f>
        <v>25100</v>
      </c>
      <c r="F21" s="27">
        <f>F22</f>
        <v>10800.99</v>
      </c>
      <c r="G21" s="38">
        <f t="shared" si="0"/>
        <v>43.031832669322704</v>
      </c>
    </row>
    <row r="22" spans="1:7" ht="15">
      <c r="A22" s="16"/>
      <c r="B22" s="16"/>
      <c r="C22" s="17" t="s">
        <v>67</v>
      </c>
      <c r="D22" s="15" t="s">
        <v>30</v>
      </c>
      <c r="E22" s="18">
        <v>25100</v>
      </c>
      <c r="F22" s="18">
        <v>10800.99</v>
      </c>
      <c r="G22" s="51">
        <f t="shared" si="0"/>
        <v>43.031832669322704</v>
      </c>
    </row>
    <row r="23" spans="1:7" s="47" customFormat="1" ht="15">
      <c r="A23" s="62" t="s">
        <v>62</v>
      </c>
      <c r="B23" s="62"/>
      <c r="C23" s="62"/>
      <c r="D23" s="63" t="s">
        <v>207</v>
      </c>
      <c r="E23" s="64">
        <f>SUM(E24+E26+E35)</f>
        <v>16202500</v>
      </c>
      <c r="F23" s="64">
        <f>SUM(F24+F26+F35)</f>
        <v>5147978.65</v>
      </c>
      <c r="G23" s="61">
        <f t="shared" si="0"/>
        <v>31.772742786607004</v>
      </c>
    </row>
    <row r="24" spans="1:7" ht="15.75" customHeight="1">
      <c r="A24" s="16"/>
      <c r="B24" s="16" t="s">
        <v>63</v>
      </c>
      <c r="C24" s="17"/>
      <c r="D24" s="29" t="s">
        <v>208</v>
      </c>
      <c r="E24" s="18">
        <f>E25:E25</f>
        <v>200</v>
      </c>
      <c r="F24" s="18">
        <f>F25:F25</f>
        <v>166.4</v>
      </c>
      <c r="G24" s="38">
        <f t="shared" si="0"/>
        <v>83.2</v>
      </c>
    </row>
    <row r="25" spans="1:7" ht="15">
      <c r="A25" s="16"/>
      <c r="B25" s="16"/>
      <c r="C25" s="17" t="s">
        <v>60</v>
      </c>
      <c r="D25" s="15" t="s">
        <v>133</v>
      </c>
      <c r="E25" s="18">
        <v>200</v>
      </c>
      <c r="F25" s="18">
        <v>166.4</v>
      </c>
      <c r="G25" s="51">
        <f t="shared" si="0"/>
        <v>83.2</v>
      </c>
    </row>
    <row r="26" spans="1:7" ht="15.75" customHeight="1">
      <c r="A26" s="16"/>
      <c r="B26" s="16" t="s">
        <v>64</v>
      </c>
      <c r="C26" s="17"/>
      <c r="D26" s="29" t="s">
        <v>209</v>
      </c>
      <c r="E26" s="27">
        <f>SUM(E27:E34)</f>
        <v>16101200</v>
      </c>
      <c r="F26" s="27">
        <f>SUM(F27:F34)</f>
        <v>5033885.58</v>
      </c>
      <c r="G26" s="38">
        <f t="shared" si="0"/>
        <v>31.26403982311877</v>
      </c>
    </row>
    <row r="27" spans="1:7" ht="15.75" customHeight="1">
      <c r="A27" s="16"/>
      <c r="B27" s="16"/>
      <c r="C27" s="17" t="s">
        <v>65</v>
      </c>
      <c r="D27" s="15" t="s">
        <v>210</v>
      </c>
      <c r="E27" s="18">
        <v>836000</v>
      </c>
      <c r="F27" s="18">
        <v>758424.73</v>
      </c>
      <c r="G27" s="51">
        <f t="shared" si="0"/>
        <v>90.72066148325358</v>
      </c>
    </row>
    <row r="28" spans="1:7" ht="16.5" customHeight="1">
      <c r="A28" s="16"/>
      <c r="B28" s="16"/>
      <c r="C28" s="17" t="s">
        <v>66</v>
      </c>
      <c r="D28" s="15" t="s">
        <v>211</v>
      </c>
      <c r="E28" s="18">
        <v>61000</v>
      </c>
      <c r="F28" s="18">
        <v>63507.36</v>
      </c>
      <c r="G28" s="51">
        <f t="shared" si="0"/>
        <v>104.11042622950819</v>
      </c>
    </row>
    <row r="29" spans="1:7" ht="15.75" customHeight="1">
      <c r="A29" s="16"/>
      <c r="B29" s="16"/>
      <c r="C29" s="17" t="s">
        <v>67</v>
      </c>
      <c r="D29" s="15" t="s">
        <v>30</v>
      </c>
      <c r="E29" s="18">
        <v>15500</v>
      </c>
      <c r="F29" s="18">
        <v>2901.41</v>
      </c>
      <c r="G29" s="51">
        <f t="shared" si="0"/>
        <v>18.718774193548384</v>
      </c>
    </row>
    <row r="30" spans="1:7" ht="15.75" customHeight="1">
      <c r="A30" s="16"/>
      <c r="B30" s="16"/>
      <c r="C30" s="17" t="s">
        <v>59</v>
      </c>
      <c r="D30" s="15" t="s">
        <v>132</v>
      </c>
      <c r="E30" s="18">
        <v>7388900</v>
      </c>
      <c r="F30" s="18">
        <v>2921218.94</v>
      </c>
      <c r="G30" s="51">
        <f t="shared" si="0"/>
        <v>39.53523447333162</v>
      </c>
    </row>
    <row r="31" spans="1:7" ht="26.25" customHeight="1">
      <c r="A31" s="16"/>
      <c r="B31" s="16"/>
      <c r="C31" s="17" t="s">
        <v>68</v>
      </c>
      <c r="D31" s="15" t="s">
        <v>175</v>
      </c>
      <c r="E31" s="18">
        <v>30000</v>
      </c>
      <c r="F31" s="18">
        <v>34755</v>
      </c>
      <c r="G31" s="51">
        <f t="shared" si="0"/>
        <v>115.85000000000001</v>
      </c>
    </row>
    <row r="32" spans="1:7" ht="34.5" customHeight="1">
      <c r="A32" s="16"/>
      <c r="B32" s="16"/>
      <c r="C32" s="17" t="s">
        <v>142</v>
      </c>
      <c r="D32" s="15" t="s">
        <v>176</v>
      </c>
      <c r="E32" s="18">
        <v>7690000</v>
      </c>
      <c r="F32" s="18">
        <v>1144044.01</v>
      </c>
      <c r="G32" s="51">
        <f t="shared" si="0"/>
        <v>14.877035240572173</v>
      </c>
    </row>
    <row r="33" spans="1:7" ht="15">
      <c r="A33" s="16"/>
      <c r="B33" s="16"/>
      <c r="C33" s="17" t="s">
        <v>60</v>
      </c>
      <c r="D33" s="15" t="s">
        <v>133</v>
      </c>
      <c r="E33" s="18">
        <v>78000</v>
      </c>
      <c r="F33" s="18">
        <v>107239.46</v>
      </c>
      <c r="G33" s="51">
        <f t="shared" si="0"/>
        <v>137.4864871794872</v>
      </c>
    </row>
    <row r="34" spans="1:7" ht="15">
      <c r="A34" s="16"/>
      <c r="B34" s="16"/>
      <c r="C34" s="17" t="s">
        <v>61</v>
      </c>
      <c r="D34" s="15" t="s">
        <v>37</v>
      </c>
      <c r="E34" s="18">
        <v>1800</v>
      </c>
      <c r="F34" s="18">
        <v>1794.67</v>
      </c>
      <c r="G34" s="51">
        <f t="shared" si="0"/>
        <v>99.7038888888889</v>
      </c>
    </row>
    <row r="35" spans="1:7" ht="15">
      <c r="A35" s="16"/>
      <c r="B35" s="16" t="s">
        <v>151</v>
      </c>
      <c r="C35" s="17"/>
      <c r="D35" s="29" t="s">
        <v>199</v>
      </c>
      <c r="E35" s="27">
        <f>SUM(E36:E37)</f>
        <v>101100</v>
      </c>
      <c r="F35" s="27">
        <f>SUM(F36:F37)</f>
        <v>113926.67</v>
      </c>
      <c r="G35" s="38">
        <f t="shared" si="0"/>
        <v>112.68711177052424</v>
      </c>
    </row>
    <row r="36" spans="1:7" ht="15">
      <c r="A36" s="16"/>
      <c r="B36" s="16"/>
      <c r="C36" s="17" t="s">
        <v>60</v>
      </c>
      <c r="D36" s="15" t="s">
        <v>133</v>
      </c>
      <c r="E36" s="18">
        <v>1100</v>
      </c>
      <c r="F36" s="18">
        <v>1065.14</v>
      </c>
      <c r="G36" s="51">
        <f t="shared" si="0"/>
        <v>96.8309090909091</v>
      </c>
    </row>
    <row r="37" spans="1:7" ht="15">
      <c r="A37" s="16"/>
      <c r="B37" s="16"/>
      <c r="C37" s="17" t="s">
        <v>61</v>
      </c>
      <c r="D37" s="15" t="s">
        <v>37</v>
      </c>
      <c r="E37" s="18">
        <v>100000</v>
      </c>
      <c r="F37" s="18">
        <v>112861.53</v>
      </c>
      <c r="G37" s="51">
        <f t="shared" si="0"/>
        <v>112.86153000000002</v>
      </c>
    </row>
    <row r="38" spans="1:7" s="28" customFormat="1" ht="15">
      <c r="A38" s="62" t="s">
        <v>70</v>
      </c>
      <c r="B38" s="62"/>
      <c r="C38" s="62"/>
      <c r="D38" s="63" t="s">
        <v>212</v>
      </c>
      <c r="E38" s="64">
        <f>SUM(E39+E41)</f>
        <v>152000</v>
      </c>
      <c r="F38" s="64">
        <f>SUM(F39+F41)</f>
        <v>8537.52</v>
      </c>
      <c r="G38" s="61">
        <f t="shared" si="0"/>
        <v>5.616789473684211</v>
      </c>
    </row>
    <row r="39" spans="1:7" ht="15">
      <c r="A39" s="49"/>
      <c r="B39" s="20" t="s">
        <v>71</v>
      </c>
      <c r="C39" s="49"/>
      <c r="D39" s="30" t="s">
        <v>213</v>
      </c>
      <c r="E39" s="31">
        <f>E40</f>
        <v>2000</v>
      </c>
      <c r="F39" s="31">
        <f>F40</f>
        <v>2000</v>
      </c>
      <c r="G39" s="38">
        <f t="shared" si="0"/>
        <v>100</v>
      </c>
    </row>
    <row r="40" spans="1:7" ht="25.5" customHeight="1">
      <c r="A40" s="16"/>
      <c r="B40" s="16"/>
      <c r="C40" s="17" t="s">
        <v>72</v>
      </c>
      <c r="D40" s="15" t="s">
        <v>214</v>
      </c>
      <c r="E40" s="18">
        <v>2000</v>
      </c>
      <c r="F40" s="18">
        <v>2000</v>
      </c>
      <c r="G40" s="51">
        <f t="shared" si="0"/>
        <v>100</v>
      </c>
    </row>
    <row r="41" spans="1:7" ht="15">
      <c r="A41" s="16"/>
      <c r="B41" s="16" t="s">
        <v>197</v>
      </c>
      <c r="C41" s="17"/>
      <c r="D41" s="29" t="s">
        <v>199</v>
      </c>
      <c r="E41" s="27">
        <f>SUM(E42)</f>
        <v>150000</v>
      </c>
      <c r="F41" s="27">
        <f>SUM(F42)</f>
        <v>6537.52</v>
      </c>
      <c r="G41" s="38">
        <f t="shared" si="0"/>
        <v>4.358346666666667</v>
      </c>
    </row>
    <row r="42" spans="1:7" ht="15.75" customHeight="1">
      <c r="A42" s="16"/>
      <c r="B42" s="16"/>
      <c r="C42" s="17" t="s">
        <v>59</v>
      </c>
      <c r="D42" s="15" t="s">
        <v>132</v>
      </c>
      <c r="E42" s="18">
        <v>150000</v>
      </c>
      <c r="F42" s="18">
        <v>6537.52</v>
      </c>
      <c r="G42" s="51">
        <f t="shared" si="0"/>
        <v>4.358346666666667</v>
      </c>
    </row>
    <row r="43" spans="1:7" s="50" customFormat="1" ht="15">
      <c r="A43" s="62" t="s">
        <v>161</v>
      </c>
      <c r="B43" s="62"/>
      <c r="C43" s="65"/>
      <c r="D43" s="63" t="s">
        <v>215</v>
      </c>
      <c r="E43" s="64">
        <f>E44</f>
        <v>4047760</v>
      </c>
      <c r="F43" s="64">
        <f>F44</f>
        <v>234732.41</v>
      </c>
      <c r="G43" s="61">
        <f t="shared" si="0"/>
        <v>5.799069361819871</v>
      </c>
    </row>
    <row r="44" spans="1:7" ht="15">
      <c r="A44" s="16"/>
      <c r="B44" s="16" t="s">
        <v>162</v>
      </c>
      <c r="C44" s="17"/>
      <c r="D44" s="29" t="s">
        <v>199</v>
      </c>
      <c r="E44" s="27">
        <f>E45:E45</f>
        <v>4047760</v>
      </c>
      <c r="F44" s="27">
        <f>F45:F45</f>
        <v>234732.41</v>
      </c>
      <c r="G44" s="38">
        <f t="shared" si="0"/>
        <v>5.799069361819871</v>
      </c>
    </row>
    <row r="45" spans="1:7" ht="38.25" customHeight="1">
      <c r="A45" s="16"/>
      <c r="B45" s="16"/>
      <c r="C45" s="17" t="s">
        <v>187</v>
      </c>
      <c r="D45" s="15" t="s">
        <v>188</v>
      </c>
      <c r="E45" s="18">
        <v>4047760</v>
      </c>
      <c r="F45" s="18">
        <v>234732.41</v>
      </c>
      <c r="G45" s="51">
        <f t="shared" si="0"/>
        <v>5.799069361819871</v>
      </c>
    </row>
    <row r="46" spans="1:7" s="47" customFormat="1" ht="15">
      <c r="A46" s="62" t="s">
        <v>73</v>
      </c>
      <c r="B46" s="62"/>
      <c r="C46" s="62"/>
      <c r="D46" s="63" t="s">
        <v>216</v>
      </c>
      <c r="E46" s="64">
        <f>SUM(E47+E50+E54)</f>
        <v>261153</v>
      </c>
      <c r="F46" s="64">
        <f>SUM(F47+F50+F54)</f>
        <v>147618.79</v>
      </c>
      <c r="G46" s="61">
        <f t="shared" si="0"/>
        <v>56.5257875651438</v>
      </c>
    </row>
    <row r="47" spans="1:7" ht="15">
      <c r="A47" s="20"/>
      <c r="B47" s="20" t="s">
        <v>74</v>
      </c>
      <c r="C47" s="21"/>
      <c r="D47" s="30" t="s">
        <v>217</v>
      </c>
      <c r="E47" s="31">
        <f>SUM(E48:E49)</f>
        <v>250753</v>
      </c>
      <c r="F47" s="31">
        <f>SUM(F48:F49)</f>
        <v>135096.75</v>
      </c>
      <c r="G47" s="38">
        <f t="shared" si="0"/>
        <v>53.87642421027864</v>
      </c>
    </row>
    <row r="48" spans="1:7" ht="15.75" customHeight="1">
      <c r="A48" s="16"/>
      <c r="B48" s="16"/>
      <c r="C48" s="17" t="s">
        <v>75</v>
      </c>
      <c r="D48" s="15" t="s">
        <v>218</v>
      </c>
      <c r="E48" s="18">
        <v>250653</v>
      </c>
      <c r="F48" s="18">
        <v>134967</v>
      </c>
      <c r="G48" s="51">
        <f t="shared" si="0"/>
        <v>53.84615384615385</v>
      </c>
    </row>
    <row r="49" spans="1:7" ht="17.25" customHeight="1">
      <c r="A49" s="16"/>
      <c r="B49" s="16"/>
      <c r="C49" s="17" t="s">
        <v>76</v>
      </c>
      <c r="D49" s="19" t="s">
        <v>219</v>
      </c>
      <c r="E49" s="18">
        <v>100</v>
      </c>
      <c r="F49" s="18">
        <v>129.75</v>
      </c>
      <c r="G49" s="51">
        <f t="shared" si="0"/>
        <v>129.75</v>
      </c>
    </row>
    <row r="50" spans="1:7" s="28" customFormat="1" ht="15.75" customHeight="1">
      <c r="A50" s="16"/>
      <c r="B50" s="16" t="s">
        <v>77</v>
      </c>
      <c r="C50" s="16"/>
      <c r="D50" s="52" t="s">
        <v>220</v>
      </c>
      <c r="E50" s="27">
        <f>SUM(E51:E53)</f>
        <v>10400</v>
      </c>
      <c r="F50" s="27">
        <f>SUM(F51:F53)</f>
        <v>9522.039999999999</v>
      </c>
      <c r="G50" s="38">
        <f t="shared" si="0"/>
        <v>91.55807692307691</v>
      </c>
    </row>
    <row r="51" spans="1:7" ht="15">
      <c r="A51" s="16"/>
      <c r="B51" s="16"/>
      <c r="C51" s="17" t="s">
        <v>78</v>
      </c>
      <c r="D51" s="19" t="s">
        <v>134</v>
      </c>
      <c r="E51" s="18">
        <v>8500</v>
      </c>
      <c r="F51" s="18">
        <v>8144.65</v>
      </c>
      <c r="G51" s="51">
        <f t="shared" si="0"/>
        <v>95.81941176470588</v>
      </c>
    </row>
    <row r="52" spans="1:7" ht="15">
      <c r="A52" s="16"/>
      <c r="B52" s="16"/>
      <c r="C52" s="17" t="s">
        <v>61</v>
      </c>
      <c r="D52" s="15" t="s">
        <v>37</v>
      </c>
      <c r="E52" s="18">
        <v>300</v>
      </c>
      <c r="F52" s="18">
        <v>267.39</v>
      </c>
      <c r="G52" s="51">
        <f t="shared" si="0"/>
        <v>89.13</v>
      </c>
    </row>
    <row r="53" spans="1:7" ht="15">
      <c r="A53" s="16"/>
      <c r="B53" s="16"/>
      <c r="C53" s="17" t="s">
        <v>110</v>
      </c>
      <c r="D53" s="15" t="s">
        <v>163</v>
      </c>
      <c r="E53" s="18">
        <v>1600</v>
      </c>
      <c r="F53" s="18">
        <v>1110</v>
      </c>
      <c r="G53" s="51">
        <f t="shared" si="0"/>
        <v>69.375</v>
      </c>
    </row>
    <row r="54" spans="1:7" ht="15">
      <c r="A54" s="16"/>
      <c r="B54" s="16" t="s">
        <v>189</v>
      </c>
      <c r="C54" s="17"/>
      <c r="D54" s="29" t="s">
        <v>221</v>
      </c>
      <c r="E54" s="18">
        <v>0</v>
      </c>
      <c r="F54" s="27">
        <f>SUM(F55)</f>
        <v>3000</v>
      </c>
      <c r="G54" s="48">
        <v>0</v>
      </c>
    </row>
    <row r="55" spans="1:7" ht="24">
      <c r="A55" s="17"/>
      <c r="B55" s="17"/>
      <c r="C55" s="17" t="s">
        <v>170</v>
      </c>
      <c r="D55" s="15" t="s">
        <v>171</v>
      </c>
      <c r="E55" s="18">
        <v>0</v>
      </c>
      <c r="F55" s="18">
        <v>3000</v>
      </c>
      <c r="G55" s="48">
        <v>0</v>
      </c>
    </row>
    <row r="56" spans="1:7" s="28" customFormat="1" ht="36">
      <c r="A56" s="62" t="s">
        <v>79</v>
      </c>
      <c r="B56" s="62"/>
      <c r="C56" s="62"/>
      <c r="D56" s="63" t="s">
        <v>222</v>
      </c>
      <c r="E56" s="64">
        <f>E57</f>
        <v>8770</v>
      </c>
      <c r="F56" s="64">
        <f>F57</f>
        <v>4386</v>
      </c>
      <c r="G56" s="61">
        <f t="shared" si="0"/>
        <v>50.01140250855188</v>
      </c>
    </row>
    <row r="57" spans="1:7" s="28" customFormat="1" ht="24">
      <c r="A57" s="16"/>
      <c r="B57" s="16" t="s">
        <v>80</v>
      </c>
      <c r="C57" s="16"/>
      <c r="D57" s="29" t="s">
        <v>223</v>
      </c>
      <c r="E57" s="27">
        <f>SUM(E58)</f>
        <v>8770</v>
      </c>
      <c r="F57" s="27">
        <f>SUM(F58)</f>
        <v>4386</v>
      </c>
      <c r="G57" s="38">
        <f t="shared" si="0"/>
        <v>50.01140250855188</v>
      </c>
    </row>
    <row r="58" spans="1:7" ht="17.25" customHeight="1">
      <c r="A58" s="16"/>
      <c r="B58" s="16"/>
      <c r="C58" s="17" t="s">
        <v>75</v>
      </c>
      <c r="D58" s="15" t="s">
        <v>200</v>
      </c>
      <c r="E58" s="18">
        <v>8770</v>
      </c>
      <c r="F58" s="18">
        <v>4386</v>
      </c>
      <c r="G58" s="51">
        <f t="shared" si="0"/>
        <v>50.01140250855188</v>
      </c>
    </row>
    <row r="59" spans="1:7" s="47" customFormat="1" ht="24.75" customHeight="1">
      <c r="A59" s="62" t="s">
        <v>81</v>
      </c>
      <c r="B59" s="62"/>
      <c r="C59" s="62"/>
      <c r="D59" s="63" t="s">
        <v>224</v>
      </c>
      <c r="E59" s="64">
        <f>SUM(E60)</f>
        <v>140000</v>
      </c>
      <c r="F59" s="64">
        <f>SUM(F60)</f>
        <v>37234.95</v>
      </c>
      <c r="G59" s="61">
        <f t="shared" si="0"/>
        <v>26.596392857142853</v>
      </c>
    </row>
    <row r="60" spans="1:7" ht="16.5" customHeight="1">
      <c r="A60" s="16"/>
      <c r="B60" s="16" t="s">
        <v>82</v>
      </c>
      <c r="C60" s="16"/>
      <c r="D60" s="29" t="s">
        <v>225</v>
      </c>
      <c r="E60" s="27">
        <f>E61</f>
        <v>140000</v>
      </c>
      <c r="F60" s="27">
        <f>F61</f>
        <v>37234.95</v>
      </c>
      <c r="G60" s="38">
        <f t="shared" si="0"/>
        <v>26.596392857142853</v>
      </c>
    </row>
    <row r="61" spans="1:7" ht="17.25" customHeight="1">
      <c r="A61" s="16"/>
      <c r="B61" s="16"/>
      <c r="C61" s="17" t="s">
        <v>83</v>
      </c>
      <c r="D61" s="15" t="s">
        <v>42</v>
      </c>
      <c r="E61" s="18">
        <v>140000</v>
      </c>
      <c r="F61" s="18">
        <v>37234.95</v>
      </c>
      <c r="G61" s="51">
        <f t="shared" si="0"/>
        <v>26.596392857142853</v>
      </c>
    </row>
    <row r="62" spans="1:7" s="47" customFormat="1" ht="46.5" customHeight="1">
      <c r="A62" s="62" t="s">
        <v>84</v>
      </c>
      <c r="B62" s="62"/>
      <c r="C62" s="62"/>
      <c r="D62" s="63" t="s">
        <v>226</v>
      </c>
      <c r="E62" s="64">
        <f>SUM(E63+E65+E73+E85+E93)</f>
        <v>61539240.5</v>
      </c>
      <c r="F62" s="64">
        <f>SUM(F63+F65+F73+F85+F93)</f>
        <v>27166055.989999995</v>
      </c>
      <c r="G62" s="61">
        <f t="shared" si="0"/>
        <v>44.14428219990787</v>
      </c>
    </row>
    <row r="63" spans="1:7" ht="17.25" customHeight="1">
      <c r="A63" s="16"/>
      <c r="B63" s="16" t="s">
        <v>85</v>
      </c>
      <c r="C63" s="17"/>
      <c r="D63" s="29" t="s">
        <v>227</v>
      </c>
      <c r="E63" s="27">
        <f>SUM(E64)</f>
        <v>30000</v>
      </c>
      <c r="F63" s="27">
        <f>SUM(F64)</f>
        <v>10660.55</v>
      </c>
      <c r="G63" s="38">
        <f t="shared" si="0"/>
        <v>35.53516666666666</v>
      </c>
    </row>
    <row r="64" spans="1:7" ht="24.75" customHeight="1">
      <c r="A64" s="16"/>
      <c r="B64" s="16"/>
      <c r="C64" s="17" t="s">
        <v>86</v>
      </c>
      <c r="D64" s="15" t="s">
        <v>166</v>
      </c>
      <c r="E64" s="18">
        <v>30000</v>
      </c>
      <c r="F64" s="18">
        <v>10660.55</v>
      </c>
      <c r="G64" s="51">
        <f t="shared" si="0"/>
        <v>35.53516666666666</v>
      </c>
    </row>
    <row r="65" spans="1:7" ht="39" customHeight="1">
      <c r="A65" s="16"/>
      <c r="B65" s="16" t="s">
        <v>88</v>
      </c>
      <c r="C65" s="17"/>
      <c r="D65" s="29" t="s">
        <v>228</v>
      </c>
      <c r="E65" s="27">
        <f>SUM(E66:E72)</f>
        <v>17175582.5</v>
      </c>
      <c r="F65" s="27">
        <f>SUM(F66:F72)</f>
        <v>8377652.609999999</v>
      </c>
      <c r="G65" s="38">
        <f t="shared" si="0"/>
        <v>48.77652685141828</v>
      </c>
    </row>
    <row r="66" spans="1:7" ht="15">
      <c r="A66" s="16"/>
      <c r="B66" s="16"/>
      <c r="C66" s="17" t="s">
        <v>89</v>
      </c>
      <c r="D66" s="15" t="s">
        <v>279</v>
      </c>
      <c r="E66" s="18">
        <v>16145582.5</v>
      </c>
      <c r="F66" s="18">
        <v>7974761.77</v>
      </c>
      <c r="G66" s="51">
        <f t="shared" si="0"/>
        <v>49.3928402397374</v>
      </c>
    </row>
    <row r="67" spans="1:7" ht="15">
      <c r="A67" s="16"/>
      <c r="B67" s="16"/>
      <c r="C67" s="17" t="s">
        <v>90</v>
      </c>
      <c r="D67" s="15" t="s">
        <v>20</v>
      </c>
      <c r="E67" s="18">
        <v>10000</v>
      </c>
      <c r="F67" s="18">
        <v>5191</v>
      </c>
      <c r="G67" s="51">
        <f t="shared" si="0"/>
        <v>51.910000000000004</v>
      </c>
    </row>
    <row r="68" spans="1:7" ht="15">
      <c r="A68" s="16"/>
      <c r="B68" s="16"/>
      <c r="C68" s="17" t="s">
        <v>91</v>
      </c>
      <c r="D68" s="15" t="s">
        <v>135</v>
      </c>
      <c r="E68" s="18">
        <v>45000</v>
      </c>
      <c r="F68" s="18">
        <v>25242</v>
      </c>
      <c r="G68" s="51">
        <f t="shared" si="0"/>
        <v>56.09333333333333</v>
      </c>
    </row>
    <row r="69" spans="1:7" ht="16.5" customHeight="1">
      <c r="A69" s="16"/>
      <c r="B69" s="16"/>
      <c r="C69" s="17" t="s">
        <v>92</v>
      </c>
      <c r="D69" s="15" t="s">
        <v>232</v>
      </c>
      <c r="E69" s="18">
        <v>220000</v>
      </c>
      <c r="F69" s="18">
        <v>96731.13</v>
      </c>
      <c r="G69" s="51">
        <f t="shared" si="0"/>
        <v>43.96869545454546</v>
      </c>
    </row>
    <row r="70" spans="1:7" ht="16.5" customHeight="1">
      <c r="A70" s="16"/>
      <c r="B70" s="16"/>
      <c r="C70" s="17" t="s">
        <v>93</v>
      </c>
      <c r="D70" s="15" t="s">
        <v>231</v>
      </c>
      <c r="E70" s="18">
        <v>5000</v>
      </c>
      <c r="F70" s="18">
        <v>8751</v>
      </c>
      <c r="G70" s="51">
        <f t="shared" si="0"/>
        <v>175.02</v>
      </c>
    </row>
    <row r="71" spans="1:7" ht="16.5" customHeight="1">
      <c r="A71" s="16"/>
      <c r="B71" s="16"/>
      <c r="C71" s="17" t="s">
        <v>87</v>
      </c>
      <c r="D71" s="15" t="s">
        <v>230</v>
      </c>
      <c r="E71" s="18">
        <v>250000</v>
      </c>
      <c r="F71" s="18">
        <v>20306.71</v>
      </c>
      <c r="G71" s="51">
        <f t="shared" si="0"/>
        <v>8.122684</v>
      </c>
    </row>
    <row r="72" spans="1:7" ht="24">
      <c r="A72" s="16"/>
      <c r="B72" s="16"/>
      <c r="C72" s="17" t="s">
        <v>94</v>
      </c>
      <c r="D72" s="15" t="s">
        <v>136</v>
      </c>
      <c r="E72" s="18">
        <v>500000</v>
      </c>
      <c r="F72" s="18">
        <v>246669</v>
      </c>
      <c r="G72" s="51">
        <f t="shared" si="0"/>
        <v>49.3338</v>
      </c>
    </row>
    <row r="73" spans="1:7" ht="48">
      <c r="A73" s="16"/>
      <c r="B73" s="16" t="s">
        <v>95</v>
      </c>
      <c r="C73" s="17"/>
      <c r="D73" s="29" t="s">
        <v>229</v>
      </c>
      <c r="E73" s="27">
        <f>SUM(E74:E84)</f>
        <v>9473300</v>
      </c>
      <c r="F73" s="27">
        <f>SUM(F74:F84)</f>
        <v>4536552.1899999995</v>
      </c>
      <c r="G73" s="38">
        <f aca="true" t="shared" si="1" ref="G73:G137">F73/E73*100</f>
        <v>47.88777078737081</v>
      </c>
    </row>
    <row r="74" spans="1:7" ht="15">
      <c r="A74" s="16"/>
      <c r="B74" s="16"/>
      <c r="C74" s="17" t="s">
        <v>89</v>
      </c>
      <c r="D74" s="15" t="s">
        <v>279</v>
      </c>
      <c r="E74" s="18">
        <v>6500000</v>
      </c>
      <c r="F74" s="18">
        <v>3309981.71</v>
      </c>
      <c r="G74" s="51">
        <f t="shared" si="1"/>
        <v>50.92279553846154</v>
      </c>
    </row>
    <row r="75" spans="1:7" ht="15">
      <c r="A75" s="16"/>
      <c r="B75" s="16"/>
      <c r="C75" s="17" t="s">
        <v>90</v>
      </c>
      <c r="D75" s="15" t="s">
        <v>20</v>
      </c>
      <c r="E75" s="18">
        <v>200000</v>
      </c>
      <c r="F75" s="18">
        <v>140522.34</v>
      </c>
      <c r="G75" s="51">
        <f t="shared" si="1"/>
        <v>70.26116999999999</v>
      </c>
    </row>
    <row r="76" spans="1:7" ht="15">
      <c r="A76" s="16"/>
      <c r="B76" s="16"/>
      <c r="C76" s="17" t="s">
        <v>91</v>
      </c>
      <c r="D76" s="15" t="s">
        <v>135</v>
      </c>
      <c r="E76" s="18">
        <v>1000</v>
      </c>
      <c r="F76" s="18">
        <v>578.1</v>
      </c>
      <c r="G76" s="51">
        <f t="shared" si="1"/>
        <v>57.81</v>
      </c>
    </row>
    <row r="77" spans="1:7" ht="18" customHeight="1">
      <c r="A77" s="16"/>
      <c r="B77" s="16"/>
      <c r="C77" s="17" t="s">
        <v>92</v>
      </c>
      <c r="D77" s="15" t="s">
        <v>232</v>
      </c>
      <c r="E77" s="18">
        <v>500000</v>
      </c>
      <c r="F77" s="18">
        <v>300293.26</v>
      </c>
      <c r="G77" s="51">
        <f t="shared" si="1"/>
        <v>60.058652</v>
      </c>
    </row>
    <row r="78" spans="1:7" ht="15.75" customHeight="1">
      <c r="A78" s="16"/>
      <c r="B78" s="16"/>
      <c r="C78" s="17" t="s">
        <v>96</v>
      </c>
      <c r="D78" s="15" t="s">
        <v>26</v>
      </c>
      <c r="E78" s="18">
        <v>300000</v>
      </c>
      <c r="F78" s="18">
        <v>55670.5</v>
      </c>
      <c r="G78" s="51">
        <f t="shared" si="1"/>
        <v>18.556833333333334</v>
      </c>
    </row>
    <row r="79" spans="1:7" ht="15">
      <c r="A79" s="16"/>
      <c r="B79" s="16"/>
      <c r="C79" s="17" t="s">
        <v>97</v>
      </c>
      <c r="D79" s="15" t="s">
        <v>28</v>
      </c>
      <c r="E79" s="18">
        <v>22000</v>
      </c>
      <c r="F79" s="18">
        <v>14776.5</v>
      </c>
      <c r="G79" s="51">
        <f t="shared" si="1"/>
        <v>67.1659090909091</v>
      </c>
    </row>
    <row r="80" spans="1:7" ht="15">
      <c r="A80" s="16"/>
      <c r="B80" s="16"/>
      <c r="C80" s="17" t="s">
        <v>98</v>
      </c>
      <c r="D80" s="15" t="s">
        <v>137</v>
      </c>
      <c r="E80" s="18">
        <v>400000</v>
      </c>
      <c r="F80" s="18">
        <v>89860.1</v>
      </c>
      <c r="G80" s="51">
        <f t="shared" si="1"/>
        <v>22.465025</v>
      </c>
    </row>
    <row r="81" spans="1:7" ht="16.5" customHeight="1">
      <c r="A81" s="16"/>
      <c r="B81" s="16"/>
      <c r="C81" s="17" t="s">
        <v>66</v>
      </c>
      <c r="D81" s="15" t="s">
        <v>211</v>
      </c>
      <c r="E81" s="18">
        <v>300</v>
      </c>
      <c r="F81" s="18">
        <v>0</v>
      </c>
      <c r="G81" s="51">
        <f t="shared" si="1"/>
        <v>0</v>
      </c>
    </row>
    <row r="82" spans="1:7" ht="16.5" customHeight="1">
      <c r="A82" s="16"/>
      <c r="B82" s="16"/>
      <c r="C82" s="17" t="s">
        <v>93</v>
      </c>
      <c r="D82" s="15" t="s">
        <v>231</v>
      </c>
      <c r="E82" s="18">
        <v>1000000</v>
      </c>
      <c r="F82" s="18">
        <v>461278.07</v>
      </c>
      <c r="G82" s="51">
        <f t="shared" si="1"/>
        <v>46.127807</v>
      </c>
    </row>
    <row r="83" spans="1:7" ht="15">
      <c r="A83" s="16"/>
      <c r="B83" s="16"/>
      <c r="C83" s="17" t="s">
        <v>67</v>
      </c>
      <c r="D83" s="15" t="s">
        <v>30</v>
      </c>
      <c r="E83" s="18">
        <v>350000</v>
      </c>
      <c r="F83" s="18">
        <v>107796.18</v>
      </c>
      <c r="G83" s="51">
        <f t="shared" si="1"/>
        <v>30.79890857142857</v>
      </c>
    </row>
    <row r="84" spans="1:7" ht="17.25" customHeight="1">
      <c r="A84" s="16"/>
      <c r="B84" s="16"/>
      <c r="C84" s="17" t="s">
        <v>87</v>
      </c>
      <c r="D84" s="15" t="s">
        <v>230</v>
      </c>
      <c r="E84" s="18">
        <v>200000</v>
      </c>
      <c r="F84" s="18">
        <v>55795.43</v>
      </c>
      <c r="G84" s="51">
        <f t="shared" si="1"/>
        <v>27.897715</v>
      </c>
    </row>
    <row r="85" spans="1:7" ht="26.25" customHeight="1">
      <c r="A85" s="16"/>
      <c r="B85" s="16" t="s">
        <v>99</v>
      </c>
      <c r="C85" s="17"/>
      <c r="D85" s="29" t="s">
        <v>280</v>
      </c>
      <c r="E85" s="27">
        <f>SUM(E86:E92)</f>
        <v>4171600</v>
      </c>
      <c r="F85" s="27">
        <f>SUM(F86:F92)</f>
        <v>1083540.3599999999</v>
      </c>
      <c r="G85" s="38">
        <f t="shared" si="1"/>
        <v>25.974215169239617</v>
      </c>
    </row>
    <row r="86" spans="1:7" ht="15">
      <c r="A86" s="16"/>
      <c r="B86" s="16"/>
      <c r="C86" s="17" t="s">
        <v>100</v>
      </c>
      <c r="D86" s="15" t="s">
        <v>138</v>
      </c>
      <c r="E86" s="18">
        <v>700000</v>
      </c>
      <c r="F86" s="18">
        <v>262863.93</v>
      </c>
      <c r="G86" s="51">
        <f t="shared" si="1"/>
        <v>37.55199</v>
      </c>
    </row>
    <row r="87" spans="1:7" ht="15.75" customHeight="1">
      <c r="A87" s="16"/>
      <c r="B87" s="16"/>
      <c r="C87" s="17" t="s">
        <v>101</v>
      </c>
      <c r="D87" s="15" t="s">
        <v>233</v>
      </c>
      <c r="E87" s="18">
        <v>200</v>
      </c>
      <c r="F87" s="18">
        <v>192.6</v>
      </c>
      <c r="G87" s="51">
        <f t="shared" si="1"/>
        <v>96.3</v>
      </c>
    </row>
    <row r="88" spans="1:7" ht="25.5" customHeight="1">
      <c r="A88" s="16"/>
      <c r="B88" s="16"/>
      <c r="C88" s="17" t="s">
        <v>102</v>
      </c>
      <c r="D88" s="15" t="s">
        <v>139</v>
      </c>
      <c r="E88" s="18">
        <v>850000</v>
      </c>
      <c r="F88" s="18">
        <v>677667.4</v>
      </c>
      <c r="G88" s="51">
        <f t="shared" si="1"/>
        <v>79.72557647058824</v>
      </c>
    </row>
    <row r="89" spans="1:7" ht="17.25" customHeight="1">
      <c r="A89" s="16"/>
      <c r="B89" s="16"/>
      <c r="C89" s="17" t="s">
        <v>66</v>
      </c>
      <c r="D89" s="15" t="s">
        <v>234</v>
      </c>
      <c r="E89" s="18">
        <v>2620000</v>
      </c>
      <c r="F89" s="18">
        <v>141038.36</v>
      </c>
      <c r="G89" s="51">
        <f t="shared" si="1"/>
        <v>5.383143511450381</v>
      </c>
    </row>
    <row r="90" spans="1:7" ht="23.25" customHeight="1">
      <c r="A90" s="16"/>
      <c r="B90" s="16"/>
      <c r="C90" s="17" t="s">
        <v>83</v>
      </c>
      <c r="D90" s="15" t="s">
        <v>178</v>
      </c>
      <c r="E90" s="18">
        <v>500</v>
      </c>
      <c r="F90" s="18">
        <v>499.9</v>
      </c>
      <c r="G90" s="51">
        <f t="shared" si="1"/>
        <v>99.97999999999999</v>
      </c>
    </row>
    <row r="91" spans="1:7" ht="15" customHeight="1">
      <c r="A91" s="16"/>
      <c r="B91" s="16"/>
      <c r="C91" s="17" t="s">
        <v>67</v>
      </c>
      <c r="D91" s="15" t="s">
        <v>30</v>
      </c>
      <c r="E91" s="18">
        <v>300</v>
      </c>
      <c r="F91" s="18">
        <v>422.4</v>
      </c>
      <c r="G91" s="51">
        <f t="shared" si="1"/>
        <v>140.79999999999998</v>
      </c>
    </row>
    <row r="92" spans="1:7" ht="14.25" customHeight="1">
      <c r="A92" s="16"/>
      <c r="B92" s="16"/>
      <c r="C92" s="17" t="s">
        <v>60</v>
      </c>
      <c r="D92" s="15" t="s">
        <v>133</v>
      </c>
      <c r="E92" s="18">
        <v>600</v>
      </c>
      <c r="F92" s="18">
        <v>855.77</v>
      </c>
      <c r="G92" s="51">
        <f t="shared" si="1"/>
        <v>142.62833333333333</v>
      </c>
    </row>
    <row r="93" spans="1:7" ht="36" customHeight="1">
      <c r="A93" s="16"/>
      <c r="B93" s="16" t="s">
        <v>103</v>
      </c>
      <c r="C93" s="17"/>
      <c r="D93" s="29" t="s">
        <v>235</v>
      </c>
      <c r="E93" s="27">
        <f>SUM(E94:E95)</f>
        <v>30688758</v>
      </c>
      <c r="F93" s="27">
        <f>SUM(F94:F95)</f>
        <v>13157650.28</v>
      </c>
      <c r="G93" s="38">
        <f t="shared" si="1"/>
        <v>42.87449586588026</v>
      </c>
    </row>
    <row r="94" spans="1:7" ht="17.25" customHeight="1">
      <c r="A94" s="16"/>
      <c r="B94" s="16"/>
      <c r="C94" s="17" t="s">
        <v>104</v>
      </c>
      <c r="D94" s="15" t="s">
        <v>236</v>
      </c>
      <c r="E94" s="18">
        <v>29188758</v>
      </c>
      <c r="F94" s="22">
        <v>12178162</v>
      </c>
      <c r="G94" s="51">
        <f t="shared" si="1"/>
        <v>41.72209725401814</v>
      </c>
    </row>
    <row r="95" spans="1:7" ht="16.5" customHeight="1">
      <c r="A95" s="16"/>
      <c r="B95" s="16"/>
      <c r="C95" s="17" t="s">
        <v>105</v>
      </c>
      <c r="D95" s="15" t="s">
        <v>237</v>
      </c>
      <c r="E95" s="18">
        <v>1500000</v>
      </c>
      <c r="F95" s="18">
        <v>979488.28</v>
      </c>
      <c r="G95" s="51">
        <f t="shared" si="1"/>
        <v>65.29921866666668</v>
      </c>
    </row>
    <row r="96" spans="1:7" s="47" customFormat="1" ht="15">
      <c r="A96" s="62" t="s">
        <v>106</v>
      </c>
      <c r="B96" s="62"/>
      <c r="C96" s="62"/>
      <c r="D96" s="63" t="s">
        <v>238</v>
      </c>
      <c r="E96" s="64">
        <f>E99+E101+E103+E105+E97</f>
        <v>20126036</v>
      </c>
      <c r="F96" s="64">
        <f>F99+F101+F103+F105+F97</f>
        <v>12314436.83</v>
      </c>
      <c r="G96" s="61">
        <f t="shared" si="1"/>
        <v>61.186598443926066</v>
      </c>
    </row>
    <row r="97" spans="1:7" ht="24">
      <c r="A97" s="16"/>
      <c r="B97" s="16" t="s">
        <v>107</v>
      </c>
      <c r="C97" s="17"/>
      <c r="D97" s="29" t="s">
        <v>239</v>
      </c>
      <c r="E97" s="27">
        <f>E98</f>
        <v>19496355</v>
      </c>
      <c r="F97" s="27">
        <f>F98</f>
        <v>11997760</v>
      </c>
      <c r="G97" s="38">
        <f t="shared" si="1"/>
        <v>61.53847732050427</v>
      </c>
    </row>
    <row r="98" spans="1:7" ht="15" customHeight="1">
      <c r="A98" s="16"/>
      <c r="B98" s="16"/>
      <c r="C98" s="17" t="s">
        <v>108</v>
      </c>
      <c r="D98" s="15" t="s">
        <v>241</v>
      </c>
      <c r="E98" s="18">
        <v>19496355</v>
      </c>
      <c r="F98" s="22">
        <v>11997760</v>
      </c>
      <c r="G98" s="51">
        <f t="shared" si="1"/>
        <v>61.53847732050427</v>
      </c>
    </row>
    <row r="99" spans="1:7" ht="24">
      <c r="A99" s="16"/>
      <c r="B99" s="16" t="s">
        <v>190</v>
      </c>
      <c r="C99" s="17"/>
      <c r="D99" s="29" t="s">
        <v>240</v>
      </c>
      <c r="E99" s="27">
        <f>SUM(E100)</f>
        <v>575262</v>
      </c>
      <c r="F99" s="27">
        <f>SUM(F100)</f>
        <v>287634</v>
      </c>
      <c r="G99" s="38">
        <f t="shared" si="1"/>
        <v>50.000521501507144</v>
      </c>
    </row>
    <row r="100" spans="1:7" ht="13.5" customHeight="1">
      <c r="A100" s="16"/>
      <c r="B100" s="17"/>
      <c r="C100" s="17" t="s">
        <v>108</v>
      </c>
      <c r="D100" s="15" t="s">
        <v>241</v>
      </c>
      <c r="E100" s="18">
        <v>575262</v>
      </c>
      <c r="F100" s="22">
        <v>287634</v>
      </c>
      <c r="G100" s="51">
        <f t="shared" si="1"/>
        <v>50.000521501507144</v>
      </c>
    </row>
    <row r="101" spans="1:7" ht="15">
      <c r="A101" s="16"/>
      <c r="B101" s="16" t="s">
        <v>109</v>
      </c>
      <c r="C101" s="17"/>
      <c r="D101" s="29" t="s">
        <v>242</v>
      </c>
      <c r="E101" s="27">
        <f>E102</f>
        <v>2500</v>
      </c>
      <c r="F101" s="31">
        <f>F102</f>
        <v>2702.73</v>
      </c>
      <c r="G101" s="38">
        <f t="shared" si="1"/>
        <v>108.10919999999999</v>
      </c>
    </row>
    <row r="102" spans="1:7" ht="14.25" customHeight="1">
      <c r="A102" s="16"/>
      <c r="B102" s="16"/>
      <c r="C102" s="17" t="s">
        <v>60</v>
      </c>
      <c r="D102" s="15" t="s">
        <v>133</v>
      </c>
      <c r="E102" s="18">
        <v>2500</v>
      </c>
      <c r="F102" s="25">
        <v>2702.73</v>
      </c>
      <c r="G102" s="51">
        <f t="shared" si="1"/>
        <v>108.10919999999999</v>
      </c>
    </row>
    <row r="103" spans="1:7" ht="15">
      <c r="A103" s="16"/>
      <c r="B103" s="16" t="s">
        <v>179</v>
      </c>
      <c r="C103" s="17"/>
      <c r="D103" s="29" t="s">
        <v>243</v>
      </c>
      <c r="E103" s="27">
        <f>E104</f>
        <v>1200</v>
      </c>
      <c r="F103" s="32">
        <f>F104</f>
        <v>978.1</v>
      </c>
      <c r="G103" s="38">
        <f t="shared" si="1"/>
        <v>81.50833333333334</v>
      </c>
    </row>
    <row r="104" spans="1:7" ht="15">
      <c r="A104" s="16"/>
      <c r="B104" s="16"/>
      <c r="C104" s="17" t="s">
        <v>110</v>
      </c>
      <c r="D104" s="15" t="s">
        <v>243</v>
      </c>
      <c r="E104" s="18">
        <v>1200</v>
      </c>
      <c r="F104" s="25">
        <v>978.1</v>
      </c>
      <c r="G104" s="51">
        <f t="shared" si="1"/>
        <v>81.50833333333334</v>
      </c>
    </row>
    <row r="105" spans="1:7" ht="24">
      <c r="A105" s="16"/>
      <c r="B105" s="16" t="s">
        <v>167</v>
      </c>
      <c r="C105" s="17"/>
      <c r="D105" s="29" t="s">
        <v>244</v>
      </c>
      <c r="E105" s="27">
        <f>E106</f>
        <v>50719</v>
      </c>
      <c r="F105" s="32">
        <f>F106</f>
        <v>25362</v>
      </c>
      <c r="G105" s="38">
        <f t="shared" si="1"/>
        <v>50.00492911926497</v>
      </c>
    </row>
    <row r="106" spans="1:7" ht="15" customHeight="1">
      <c r="A106" s="16"/>
      <c r="B106" s="16"/>
      <c r="C106" s="17" t="s">
        <v>108</v>
      </c>
      <c r="D106" s="15" t="s">
        <v>241</v>
      </c>
      <c r="E106" s="18">
        <v>50719</v>
      </c>
      <c r="F106" s="18">
        <v>25362</v>
      </c>
      <c r="G106" s="51">
        <f t="shared" si="1"/>
        <v>50.00492911926497</v>
      </c>
    </row>
    <row r="107" spans="1:7" s="47" customFormat="1" ht="18.75" customHeight="1">
      <c r="A107" s="62" t="s">
        <v>111</v>
      </c>
      <c r="B107" s="62"/>
      <c r="C107" s="62"/>
      <c r="D107" s="63" t="s">
        <v>245</v>
      </c>
      <c r="E107" s="64">
        <f>SUM(E108+E111+E114+E116+E118)</f>
        <v>2926411</v>
      </c>
      <c r="F107" s="64">
        <f>SUM(F108+F111+F114+F116+F118)</f>
        <v>1326619.27</v>
      </c>
      <c r="G107" s="61">
        <f t="shared" si="1"/>
        <v>45.332636803237826</v>
      </c>
    </row>
    <row r="108" spans="1:7" ht="16.5" customHeight="1">
      <c r="A108" s="16"/>
      <c r="B108" s="16" t="s">
        <v>152</v>
      </c>
      <c r="C108" s="17"/>
      <c r="D108" s="29" t="s">
        <v>246</v>
      </c>
      <c r="E108" s="27">
        <f>SUM(E109:E110)</f>
        <v>83026</v>
      </c>
      <c r="F108" s="27">
        <f>SUM(F109:F110)</f>
        <v>32852.409999999996</v>
      </c>
      <c r="G108" s="38">
        <f t="shared" si="1"/>
        <v>39.56882181485317</v>
      </c>
    </row>
    <row r="109" spans="1:7" ht="15">
      <c r="A109" s="16"/>
      <c r="B109" s="16"/>
      <c r="C109" s="26" t="s">
        <v>78</v>
      </c>
      <c r="D109" s="26" t="s">
        <v>134</v>
      </c>
      <c r="E109" s="18">
        <v>80256</v>
      </c>
      <c r="F109" s="18">
        <v>31863.62</v>
      </c>
      <c r="G109" s="51">
        <f t="shared" si="1"/>
        <v>39.70247707336523</v>
      </c>
    </row>
    <row r="110" spans="1:7" ht="15">
      <c r="A110" s="16"/>
      <c r="B110" s="16"/>
      <c r="C110" s="17" t="s">
        <v>60</v>
      </c>
      <c r="D110" s="15" t="s">
        <v>133</v>
      </c>
      <c r="E110" s="18">
        <v>2770</v>
      </c>
      <c r="F110" s="18">
        <v>988.79</v>
      </c>
      <c r="G110" s="51">
        <f t="shared" si="1"/>
        <v>35.696389891696754</v>
      </c>
    </row>
    <row r="111" spans="1:7" ht="15">
      <c r="A111" s="16"/>
      <c r="B111" s="16" t="s">
        <v>113</v>
      </c>
      <c r="C111" s="17"/>
      <c r="D111" s="29" t="s">
        <v>247</v>
      </c>
      <c r="E111" s="27">
        <f>SUM(E112:E113)</f>
        <v>1440156</v>
      </c>
      <c r="F111" s="27">
        <f>SUM(F112:F113)</f>
        <v>563270.74</v>
      </c>
      <c r="G111" s="38">
        <f t="shared" si="1"/>
        <v>39.111786500906845</v>
      </c>
    </row>
    <row r="112" spans="1:7" ht="15">
      <c r="A112" s="16"/>
      <c r="B112" s="16"/>
      <c r="C112" s="17" t="s">
        <v>78</v>
      </c>
      <c r="D112" s="15" t="s">
        <v>134</v>
      </c>
      <c r="E112" s="18">
        <v>1434856</v>
      </c>
      <c r="F112" s="18">
        <v>563040.03</v>
      </c>
      <c r="G112" s="51">
        <f t="shared" si="1"/>
        <v>39.24017671459715</v>
      </c>
    </row>
    <row r="113" spans="1:7" ht="15">
      <c r="A113" s="16"/>
      <c r="B113" s="16"/>
      <c r="C113" s="17" t="s">
        <v>60</v>
      </c>
      <c r="D113" s="15" t="s">
        <v>133</v>
      </c>
      <c r="E113" s="18">
        <v>5300</v>
      </c>
      <c r="F113" s="18">
        <v>230.71</v>
      </c>
      <c r="G113" s="51">
        <f t="shared" si="1"/>
        <v>4.353018867924528</v>
      </c>
    </row>
    <row r="114" spans="1:7" ht="15">
      <c r="A114" s="16"/>
      <c r="B114" s="16" t="s">
        <v>180</v>
      </c>
      <c r="C114" s="17"/>
      <c r="D114" s="29" t="s">
        <v>248</v>
      </c>
      <c r="E114" s="27">
        <f>SUM(E115)</f>
        <v>200</v>
      </c>
      <c r="F114" s="27">
        <f>SUM(F115)</f>
        <v>203.32</v>
      </c>
      <c r="G114" s="38">
        <f t="shared" si="1"/>
        <v>101.66</v>
      </c>
    </row>
    <row r="115" spans="1:7" ht="15">
      <c r="A115" s="16"/>
      <c r="B115" s="16"/>
      <c r="C115" s="17" t="s">
        <v>60</v>
      </c>
      <c r="D115" s="15" t="s">
        <v>133</v>
      </c>
      <c r="E115" s="18">
        <v>200</v>
      </c>
      <c r="F115" s="18">
        <v>203.32</v>
      </c>
      <c r="G115" s="51">
        <f t="shared" si="1"/>
        <v>101.66</v>
      </c>
    </row>
    <row r="116" spans="1:7" ht="24">
      <c r="A116" s="16"/>
      <c r="B116" s="16" t="s">
        <v>114</v>
      </c>
      <c r="C116" s="17"/>
      <c r="D116" s="29" t="s">
        <v>250</v>
      </c>
      <c r="E116" s="27">
        <f>SUM(E117)</f>
        <v>800</v>
      </c>
      <c r="F116" s="27">
        <f>SUM(F117)</f>
        <v>722.85</v>
      </c>
      <c r="G116" s="38">
        <f t="shared" si="1"/>
        <v>90.35625</v>
      </c>
    </row>
    <row r="117" spans="1:7" ht="15">
      <c r="A117" s="16"/>
      <c r="B117" s="16"/>
      <c r="C117" s="17" t="s">
        <v>78</v>
      </c>
      <c r="D117" s="15" t="s">
        <v>134</v>
      </c>
      <c r="E117" s="18">
        <v>800</v>
      </c>
      <c r="F117" s="18">
        <v>722.85</v>
      </c>
      <c r="G117" s="51">
        <f t="shared" si="1"/>
        <v>90.35625</v>
      </c>
    </row>
    <row r="118" spans="1:7" ht="17.25" customHeight="1">
      <c r="A118" s="16"/>
      <c r="B118" s="16" t="s">
        <v>164</v>
      </c>
      <c r="C118" s="17"/>
      <c r="D118" s="29" t="s">
        <v>249</v>
      </c>
      <c r="E118" s="27">
        <f>E119</f>
        <v>1402229</v>
      </c>
      <c r="F118" s="27">
        <f>F119</f>
        <v>729569.95</v>
      </c>
      <c r="G118" s="38">
        <f t="shared" si="1"/>
        <v>52.0293012054379</v>
      </c>
    </row>
    <row r="119" spans="1:7" ht="15">
      <c r="A119" s="16"/>
      <c r="B119" s="16"/>
      <c r="C119" s="17" t="s">
        <v>78</v>
      </c>
      <c r="D119" s="15" t="s">
        <v>134</v>
      </c>
      <c r="E119" s="18">
        <v>1402229</v>
      </c>
      <c r="F119" s="22">
        <v>729569.95</v>
      </c>
      <c r="G119" s="51">
        <f t="shared" si="1"/>
        <v>52.0293012054379</v>
      </c>
    </row>
    <row r="120" spans="1:7" s="47" customFormat="1" ht="15">
      <c r="A120" s="62" t="s">
        <v>144</v>
      </c>
      <c r="B120" s="62"/>
      <c r="C120" s="62"/>
      <c r="D120" s="63" t="s">
        <v>251</v>
      </c>
      <c r="E120" s="64">
        <f>E121+E123</f>
        <v>2200</v>
      </c>
      <c r="F120" s="64">
        <f>F121+F123</f>
        <v>900</v>
      </c>
      <c r="G120" s="61">
        <f t="shared" si="1"/>
        <v>40.909090909090914</v>
      </c>
    </row>
    <row r="121" spans="1:7" ht="17.25" customHeight="1">
      <c r="A121" s="16"/>
      <c r="B121" s="16" t="s">
        <v>281</v>
      </c>
      <c r="C121" s="17"/>
      <c r="D121" s="29" t="s">
        <v>282</v>
      </c>
      <c r="E121" s="27">
        <f>E122</f>
        <v>1000</v>
      </c>
      <c r="F121" s="31">
        <f>F122</f>
        <v>900</v>
      </c>
      <c r="G121" s="38">
        <f t="shared" si="1"/>
        <v>90</v>
      </c>
    </row>
    <row r="122" spans="1:7" ht="15">
      <c r="A122" s="16"/>
      <c r="B122" s="16"/>
      <c r="C122" s="17" t="s">
        <v>61</v>
      </c>
      <c r="D122" s="15" t="s">
        <v>37</v>
      </c>
      <c r="E122" s="18">
        <v>1000</v>
      </c>
      <c r="F122" s="22">
        <v>900</v>
      </c>
      <c r="G122" s="51">
        <f t="shared" si="1"/>
        <v>90</v>
      </c>
    </row>
    <row r="123" spans="1:7" ht="15">
      <c r="A123" s="16"/>
      <c r="B123" s="16" t="s">
        <v>185</v>
      </c>
      <c r="C123" s="17"/>
      <c r="D123" s="29" t="s">
        <v>199</v>
      </c>
      <c r="E123" s="27">
        <f>E124</f>
        <v>1200</v>
      </c>
      <c r="F123" s="31">
        <f>F124</f>
        <v>0</v>
      </c>
      <c r="G123" s="51">
        <f t="shared" si="1"/>
        <v>0</v>
      </c>
    </row>
    <row r="124" spans="1:7" ht="15.75" customHeight="1">
      <c r="A124" s="16"/>
      <c r="B124" s="16"/>
      <c r="C124" s="17">
        <v>2010</v>
      </c>
      <c r="D124" s="15" t="s">
        <v>200</v>
      </c>
      <c r="E124" s="18">
        <v>1200</v>
      </c>
      <c r="F124" s="18"/>
      <c r="G124" s="51">
        <f t="shared" si="1"/>
        <v>0</v>
      </c>
    </row>
    <row r="125" spans="1:7" s="47" customFormat="1" ht="17.25" customHeight="1">
      <c r="A125" s="62" t="s">
        <v>115</v>
      </c>
      <c r="B125" s="62"/>
      <c r="C125" s="62"/>
      <c r="D125" s="63" t="s">
        <v>252</v>
      </c>
      <c r="E125" s="64">
        <f>SUM(E126+E128+E131+E133+E141+E144+E150+E155+E159+E164+E166)</f>
        <v>17967119</v>
      </c>
      <c r="F125" s="64">
        <f>SUM(F126+F128+F131+F133+F141+F144+F150+F155+F159+F164+F166)</f>
        <v>10911688.180000002</v>
      </c>
      <c r="G125" s="61">
        <f t="shared" si="1"/>
        <v>60.73142934045242</v>
      </c>
    </row>
    <row r="126" spans="1:7" ht="16.5" customHeight="1">
      <c r="A126" s="16"/>
      <c r="B126" s="16" t="s">
        <v>153</v>
      </c>
      <c r="C126" s="17"/>
      <c r="D126" s="29" t="s">
        <v>253</v>
      </c>
      <c r="E126" s="27">
        <f>E127:E127</f>
        <v>60000</v>
      </c>
      <c r="F126" s="27">
        <f>F127:F127</f>
        <v>26807.49</v>
      </c>
      <c r="G126" s="38">
        <f t="shared" si="1"/>
        <v>44.67915</v>
      </c>
    </row>
    <row r="127" spans="1:7" ht="15">
      <c r="A127" s="16"/>
      <c r="B127" s="16"/>
      <c r="C127" s="17" t="s">
        <v>78</v>
      </c>
      <c r="D127" s="15" t="s">
        <v>134</v>
      </c>
      <c r="E127" s="18">
        <v>60000</v>
      </c>
      <c r="F127" s="18">
        <v>26807.49</v>
      </c>
      <c r="G127" s="51">
        <f t="shared" si="1"/>
        <v>44.67915</v>
      </c>
    </row>
    <row r="128" spans="1:7" ht="15">
      <c r="A128" s="16"/>
      <c r="B128" s="16" t="s">
        <v>116</v>
      </c>
      <c r="C128" s="17"/>
      <c r="D128" s="29" t="s">
        <v>254</v>
      </c>
      <c r="E128" s="27">
        <f>SUM(E129:E130)</f>
        <v>352970</v>
      </c>
      <c r="F128" s="27">
        <f>SUM(F129:F130)</f>
        <v>199824.05</v>
      </c>
      <c r="G128" s="38">
        <f t="shared" si="1"/>
        <v>56.612190837748244</v>
      </c>
    </row>
    <row r="129" spans="1:7" ht="16.5" customHeight="1">
      <c r="A129" s="16"/>
      <c r="B129" s="16"/>
      <c r="C129" s="17" t="s">
        <v>75</v>
      </c>
      <c r="D129" s="15" t="s">
        <v>200</v>
      </c>
      <c r="E129" s="18">
        <v>352960</v>
      </c>
      <c r="F129" s="18">
        <v>199803</v>
      </c>
      <c r="G129" s="51">
        <f t="shared" si="1"/>
        <v>56.607830915684495</v>
      </c>
    </row>
    <row r="130" spans="1:7" ht="16.5" customHeight="1">
      <c r="A130" s="16"/>
      <c r="B130" s="16"/>
      <c r="C130" s="17" t="s">
        <v>76</v>
      </c>
      <c r="D130" s="15" t="s">
        <v>255</v>
      </c>
      <c r="E130" s="18">
        <v>10</v>
      </c>
      <c r="F130" s="18">
        <v>21.05</v>
      </c>
      <c r="G130" s="51">
        <f t="shared" si="1"/>
        <v>210.5</v>
      </c>
    </row>
    <row r="131" spans="1:7" ht="15">
      <c r="A131" s="16"/>
      <c r="B131" s="16" t="s">
        <v>191</v>
      </c>
      <c r="C131" s="17"/>
      <c r="D131" s="29" t="s">
        <v>256</v>
      </c>
      <c r="E131" s="27">
        <f>SUM(E132)</f>
        <v>39606</v>
      </c>
      <c r="F131" s="27">
        <f>SUM(F132)</f>
        <v>39606</v>
      </c>
      <c r="G131" s="38">
        <f t="shared" si="1"/>
        <v>100</v>
      </c>
    </row>
    <row r="132" spans="1:7" ht="25.5" customHeight="1">
      <c r="A132" s="17"/>
      <c r="B132" s="17"/>
      <c r="C132" s="17" t="s">
        <v>112</v>
      </c>
      <c r="D132" s="15" t="s">
        <v>257</v>
      </c>
      <c r="E132" s="18">
        <v>39606</v>
      </c>
      <c r="F132" s="18">
        <v>39606</v>
      </c>
      <c r="G132" s="51">
        <f t="shared" si="1"/>
        <v>100</v>
      </c>
    </row>
    <row r="133" spans="1:7" ht="39" customHeight="1">
      <c r="A133" s="16"/>
      <c r="B133" s="16" t="s">
        <v>117</v>
      </c>
      <c r="C133" s="17"/>
      <c r="D133" s="29" t="s">
        <v>258</v>
      </c>
      <c r="E133" s="27">
        <f>SUM(E134:E140)</f>
        <v>12292651</v>
      </c>
      <c r="F133" s="27">
        <f>SUM(F134:F140)</f>
        <v>7240960.74</v>
      </c>
      <c r="G133" s="38">
        <f t="shared" si="1"/>
        <v>58.90479392931598</v>
      </c>
    </row>
    <row r="134" spans="1:7" ht="15">
      <c r="A134" s="16"/>
      <c r="B134" s="16"/>
      <c r="C134" s="17" t="s">
        <v>67</v>
      </c>
      <c r="D134" s="15" t="s">
        <v>30</v>
      </c>
      <c r="E134" s="18">
        <v>400</v>
      </c>
      <c r="F134" s="18">
        <v>499.8</v>
      </c>
      <c r="G134" s="51">
        <f t="shared" si="1"/>
        <v>124.95</v>
      </c>
    </row>
    <row r="135" spans="1:7" ht="15">
      <c r="A135" s="16"/>
      <c r="B135" s="16"/>
      <c r="C135" s="17" t="s">
        <v>60</v>
      </c>
      <c r="D135" s="15" t="s">
        <v>133</v>
      </c>
      <c r="E135" s="18">
        <v>20000</v>
      </c>
      <c r="F135" s="18">
        <v>5262.96</v>
      </c>
      <c r="G135" s="51">
        <f t="shared" si="1"/>
        <v>26.314799999999998</v>
      </c>
    </row>
    <row r="136" spans="1:7" ht="15">
      <c r="A136" s="16"/>
      <c r="B136" s="16"/>
      <c r="C136" s="17" t="s">
        <v>61</v>
      </c>
      <c r="D136" s="15" t="s">
        <v>37</v>
      </c>
      <c r="E136" s="18">
        <v>0</v>
      </c>
      <c r="F136" s="18">
        <v>33631.53</v>
      </c>
      <c r="G136" s="71">
        <v>0</v>
      </c>
    </row>
    <row r="137" spans="1:7" ht="24">
      <c r="A137" s="16"/>
      <c r="B137" s="16"/>
      <c r="C137" s="17" t="s">
        <v>154</v>
      </c>
      <c r="D137" s="15" t="s">
        <v>155</v>
      </c>
      <c r="E137" s="18">
        <v>40000</v>
      </c>
      <c r="F137" s="18">
        <v>40621.65</v>
      </c>
      <c r="G137" s="51">
        <f t="shared" si="1"/>
        <v>101.554125</v>
      </c>
    </row>
    <row r="138" spans="1:7" ht="17.25" customHeight="1">
      <c r="A138" s="16"/>
      <c r="B138" s="16"/>
      <c r="C138" s="17" t="s">
        <v>75</v>
      </c>
      <c r="D138" s="15" t="s">
        <v>200</v>
      </c>
      <c r="E138" s="18">
        <v>12130251</v>
      </c>
      <c r="F138" s="18">
        <v>7137155</v>
      </c>
      <c r="G138" s="51">
        <f aca="true" t="shared" si="2" ref="G138:G203">F138/E138*100</f>
        <v>58.8376530708227</v>
      </c>
    </row>
    <row r="139" spans="1:7" ht="17.25" customHeight="1">
      <c r="A139" s="16"/>
      <c r="B139" s="16"/>
      <c r="C139" s="17" t="s">
        <v>76</v>
      </c>
      <c r="D139" s="15" t="s">
        <v>255</v>
      </c>
      <c r="E139" s="18">
        <v>22000</v>
      </c>
      <c r="F139" s="18">
        <v>23789.8</v>
      </c>
      <c r="G139" s="51">
        <f t="shared" si="2"/>
        <v>108.13545454545455</v>
      </c>
    </row>
    <row r="140" spans="1:7" ht="15">
      <c r="A140" s="16"/>
      <c r="B140" s="16"/>
      <c r="C140" s="17" t="s">
        <v>143</v>
      </c>
      <c r="D140" s="15" t="s">
        <v>148</v>
      </c>
      <c r="E140" s="18">
        <v>80000</v>
      </c>
      <c r="F140" s="18">
        <v>0</v>
      </c>
      <c r="G140" s="51">
        <f t="shared" si="2"/>
        <v>0</v>
      </c>
    </row>
    <row r="141" spans="1:7" ht="24">
      <c r="A141" s="16"/>
      <c r="B141" s="16" t="s">
        <v>118</v>
      </c>
      <c r="C141" s="17"/>
      <c r="D141" s="29" t="s">
        <v>259</v>
      </c>
      <c r="E141" s="27">
        <f>SUM(E142:E143)</f>
        <v>191762</v>
      </c>
      <c r="F141" s="27">
        <f>SUM(F142:F143)</f>
        <v>123000</v>
      </c>
      <c r="G141" s="38">
        <f t="shared" si="2"/>
        <v>64.14200936577633</v>
      </c>
    </row>
    <row r="142" spans="1:7" ht="16.5" customHeight="1">
      <c r="A142" s="16"/>
      <c r="B142" s="16"/>
      <c r="C142" s="17" t="s">
        <v>75</v>
      </c>
      <c r="D142" s="15" t="s">
        <v>200</v>
      </c>
      <c r="E142" s="18">
        <v>78778</v>
      </c>
      <c r="F142" s="18">
        <v>51000</v>
      </c>
      <c r="G142" s="51">
        <f t="shared" si="2"/>
        <v>64.73888649115234</v>
      </c>
    </row>
    <row r="143" spans="1:7" ht="26.25" customHeight="1">
      <c r="A143" s="16"/>
      <c r="B143" s="16"/>
      <c r="C143" s="17" t="s">
        <v>112</v>
      </c>
      <c r="D143" s="15" t="s">
        <v>257</v>
      </c>
      <c r="E143" s="18">
        <v>112984</v>
      </c>
      <c r="F143" s="18">
        <v>72000</v>
      </c>
      <c r="G143" s="51">
        <f t="shared" si="2"/>
        <v>63.725837286695466</v>
      </c>
    </row>
    <row r="144" spans="1:7" ht="27" customHeight="1">
      <c r="A144" s="16"/>
      <c r="B144" s="16" t="s">
        <v>119</v>
      </c>
      <c r="C144" s="17"/>
      <c r="D144" s="29" t="s">
        <v>260</v>
      </c>
      <c r="E144" s="27">
        <f>SUM(E145:E149)</f>
        <v>1420060</v>
      </c>
      <c r="F144" s="27">
        <f>SUM(F145:F149)</f>
        <v>1031380.31</v>
      </c>
      <c r="G144" s="38">
        <f t="shared" si="2"/>
        <v>72.62934735152035</v>
      </c>
    </row>
    <row r="145" spans="1:7" ht="15">
      <c r="A145" s="16"/>
      <c r="B145" s="16"/>
      <c r="C145" s="17" t="s">
        <v>67</v>
      </c>
      <c r="D145" s="15" t="s">
        <v>30</v>
      </c>
      <c r="E145" s="18">
        <v>50</v>
      </c>
      <c r="F145" s="18">
        <v>44</v>
      </c>
      <c r="G145" s="51">
        <f t="shared" si="2"/>
        <v>88</v>
      </c>
    </row>
    <row r="146" spans="1:7" ht="15">
      <c r="A146" s="16"/>
      <c r="B146" s="16"/>
      <c r="C146" s="17" t="s">
        <v>61</v>
      </c>
      <c r="D146" s="15" t="s">
        <v>37</v>
      </c>
      <c r="E146" s="18">
        <v>10</v>
      </c>
      <c r="F146" s="18">
        <v>1336.31</v>
      </c>
      <c r="G146" s="51">
        <f t="shared" si="2"/>
        <v>13363.1</v>
      </c>
    </row>
    <row r="147" spans="1:7" ht="22.5" customHeight="1">
      <c r="A147" s="16"/>
      <c r="B147" s="16"/>
      <c r="C147" s="17" t="s">
        <v>112</v>
      </c>
      <c r="D147" s="15" t="s">
        <v>257</v>
      </c>
      <c r="E147" s="18">
        <v>1340000</v>
      </c>
      <c r="F147" s="18">
        <v>955000</v>
      </c>
      <c r="G147" s="51">
        <f t="shared" si="2"/>
        <v>71.26865671641791</v>
      </c>
    </row>
    <row r="148" spans="1:7" ht="24" customHeight="1">
      <c r="A148" s="16"/>
      <c r="B148" s="16"/>
      <c r="C148" s="17" t="s">
        <v>156</v>
      </c>
      <c r="D148" s="15" t="s">
        <v>257</v>
      </c>
      <c r="E148" s="18">
        <v>75000</v>
      </c>
      <c r="F148" s="18">
        <v>75000</v>
      </c>
      <c r="G148" s="51">
        <f t="shared" si="2"/>
        <v>100</v>
      </c>
    </row>
    <row r="149" spans="1:7" ht="35.25" customHeight="1">
      <c r="A149" s="16"/>
      <c r="B149" s="16"/>
      <c r="C149" s="17" t="s">
        <v>143</v>
      </c>
      <c r="D149" s="15" t="s">
        <v>183</v>
      </c>
      <c r="E149" s="18">
        <v>5000</v>
      </c>
      <c r="F149" s="18">
        <v>0</v>
      </c>
      <c r="G149" s="51">
        <f t="shared" si="2"/>
        <v>0</v>
      </c>
    </row>
    <row r="150" spans="1:7" ht="15">
      <c r="A150" s="16"/>
      <c r="B150" s="16" t="s">
        <v>157</v>
      </c>
      <c r="C150" s="17"/>
      <c r="D150" s="29" t="s">
        <v>261</v>
      </c>
      <c r="E150" s="27">
        <f>SUM(E151:E154)</f>
        <v>1040202</v>
      </c>
      <c r="F150" s="27">
        <f>SUM(F151:F154)</f>
        <v>794339.74</v>
      </c>
      <c r="G150" s="38">
        <f t="shared" si="2"/>
        <v>76.36398891753717</v>
      </c>
    </row>
    <row r="151" spans="1:7" ht="15">
      <c r="A151" s="16"/>
      <c r="B151" s="16"/>
      <c r="C151" s="17" t="s">
        <v>67</v>
      </c>
      <c r="D151" s="15" t="s">
        <v>30</v>
      </c>
      <c r="E151" s="18">
        <v>10</v>
      </c>
      <c r="F151" s="18">
        <v>8.8</v>
      </c>
      <c r="G151" s="51">
        <f t="shared" si="2"/>
        <v>88.00000000000001</v>
      </c>
    </row>
    <row r="152" spans="1:7" ht="15">
      <c r="A152" s="16"/>
      <c r="B152" s="16"/>
      <c r="C152" s="17" t="s">
        <v>61</v>
      </c>
      <c r="D152" s="15" t="s">
        <v>37</v>
      </c>
      <c r="E152" s="18">
        <v>0</v>
      </c>
      <c r="F152" s="18">
        <v>14330.94</v>
      </c>
      <c r="G152" s="71">
        <v>0</v>
      </c>
    </row>
    <row r="153" spans="1:7" ht="25.5" customHeight="1">
      <c r="A153" s="16"/>
      <c r="B153" s="16"/>
      <c r="C153" s="17" t="s">
        <v>112</v>
      </c>
      <c r="D153" s="15" t="s">
        <v>257</v>
      </c>
      <c r="E153" s="18">
        <v>1022192</v>
      </c>
      <c r="F153" s="18">
        <v>780000</v>
      </c>
      <c r="G153" s="51">
        <f t="shared" si="2"/>
        <v>76.3066038474181</v>
      </c>
    </row>
    <row r="154" spans="1:7" ht="15">
      <c r="A154" s="16"/>
      <c r="B154" s="16"/>
      <c r="C154" s="17" t="s">
        <v>143</v>
      </c>
      <c r="D154" s="15" t="s">
        <v>148</v>
      </c>
      <c r="E154" s="18">
        <v>18000</v>
      </c>
      <c r="F154" s="18">
        <v>0</v>
      </c>
      <c r="G154" s="51">
        <f t="shared" si="2"/>
        <v>0</v>
      </c>
    </row>
    <row r="155" spans="1:7" ht="15">
      <c r="A155" s="16"/>
      <c r="B155" s="16" t="s">
        <v>120</v>
      </c>
      <c r="C155" s="17"/>
      <c r="D155" s="29" t="s">
        <v>262</v>
      </c>
      <c r="E155" s="27">
        <f>SUM(E156:E158)</f>
        <v>361568</v>
      </c>
      <c r="F155" s="27">
        <f>SUM(F156:F158)</f>
        <v>184112.88</v>
      </c>
      <c r="G155" s="38">
        <f t="shared" si="2"/>
        <v>50.920678821134615</v>
      </c>
    </row>
    <row r="156" spans="1:7" ht="15" customHeight="1">
      <c r="A156" s="16"/>
      <c r="B156" s="16"/>
      <c r="C156" s="17" t="s">
        <v>60</v>
      </c>
      <c r="D156" s="15" t="s">
        <v>133</v>
      </c>
      <c r="E156" s="18">
        <v>5100</v>
      </c>
      <c r="F156" s="18">
        <v>5978.88</v>
      </c>
      <c r="G156" s="51">
        <f t="shared" si="2"/>
        <v>117.23294117647059</v>
      </c>
    </row>
    <row r="157" spans="1:7" ht="17.25" customHeight="1">
      <c r="A157" s="16"/>
      <c r="B157" s="16"/>
      <c r="C157" s="17" t="s">
        <v>75</v>
      </c>
      <c r="D157" s="15" t="s">
        <v>200</v>
      </c>
      <c r="E157" s="18">
        <v>200</v>
      </c>
      <c r="F157" s="18">
        <v>0</v>
      </c>
      <c r="G157" s="51">
        <f t="shared" si="2"/>
        <v>0</v>
      </c>
    </row>
    <row r="158" spans="1:7" ht="24" customHeight="1">
      <c r="A158" s="16"/>
      <c r="B158" s="16"/>
      <c r="C158" s="17" t="s">
        <v>112</v>
      </c>
      <c r="D158" s="15" t="s">
        <v>257</v>
      </c>
      <c r="E158" s="18">
        <v>356268</v>
      </c>
      <c r="F158" s="18">
        <v>178134</v>
      </c>
      <c r="G158" s="51">
        <f t="shared" si="2"/>
        <v>50</v>
      </c>
    </row>
    <row r="159" spans="1:7" ht="24" customHeight="1">
      <c r="A159" s="16"/>
      <c r="B159" s="16" t="s">
        <v>121</v>
      </c>
      <c r="C159" s="17"/>
      <c r="D159" s="29" t="s">
        <v>263</v>
      </c>
      <c r="E159" s="27">
        <f>SUM(E160:E163)</f>
        <v>794980</v>
      </c>
      <c r="F159" s="27">
        <f>SUM(F160:F163)</f>
        <v>396383.52</v>
      </c>
      <c r="G159" s="38">
        <f t="shared" si="2"/>
        <v>49.86081662431759</v>
      </c>
    </row>
    <row r="160" spans="1:7" ht="15">
      <c r="A160" s="16"/>
      <c r="B160" s="16"/>
      <c r="C160" s="17" t="s">
        <v>67</v>
      </c>
      <c r="D160" s="15" t="s">
        <v>30</v>
      </c>
      <c r="E160" s="18">
        <v>0</v>
      </c>
      <c r="F160" s="18">
        <v>8.8</v>
      </c>
      <c r="G160" s="71">
        <v>0</v>
      </c>
    </row>
    <row r="161" spans="1:7" ht="15">
      <c r="A161" s="16"/>
      <c r="B161" s="16"/>
      <c r="C161" s="17" t="s">
        <v>78</v>
      </c>
      <c r="D161" s="15" t="s">
        <v>134</v>
      </c>
      <c r="E161" s="18">
        <v>350000</v>
      </c>
      <c r="F161" s="18">
        <v>135242.96</v>
      </c>
      <c r="G161" s="51">
        <f t="shared" si="2"/>
        <v>38.64084571428571</v>
      </c>
    </row>
    <row r="162" spans="1:7" ht="15.75" customHeight="1">
      <c r="A162" s="16"/>
      <c r="B162" s="16"/>
      <c r="C162" s="17" t="s">
        <v>75</v>
      </c>
      <c r="D162" s="15" t="s">
        <v>200</v>
      </c>
      <c r="E162" s="18">
        <v>444960</v>
      </c>
      <c r="F162" s="18">
        <v>261081</v>
      </c>
      <c r="G162" s="51">
        <f t="shared" si="2"/>
        <v>58.67516181229774</v>
      </c>
    </row>
    <row r="163" spans="1:7" ht="15.75" customHeight="1">
      <c r="A163" s="16"/>
      <c r="B163" s="16"/>
      <c r="C163" s="17" t="s">
        <v>76</v>
      </c>
      <c r="D163" s="15" t="s">
        <v>264</v>
      </c>
      <c r="E163" s="18">
        <v>20</v>
      </c>
      <c r="F163" s="18">
        <v>50.76</v>
      </c>
      <c r="G163" s="51">
        <f t="shared" si="2"/>
        <v>253.79999999999998</v>
      </c>
    </row>
    <row r="164" spans="1:7" ht="15">
      <c r="A164" s="16"/>
      <c r="B164" s="16" t="s">
        <v>145</v>
      </c>
      <c r="C164" s="17"/>
      <c r="D164" s="29" t="s">
        <v>265</v>
      </c>
      <c r="E164" s="27">
        <f>SUM(E165)</f>
        <v>100</v>
      </c>
      <c r="F164" s="27">
        <f>SUM(F165)</f>
        <v>94.65</v>
      </c>
      <c r="G164" s="38">
        <f t="shared" si="2"/>
        <v>94.65</v>
      </c>
    </row>
    <row r="165" spans="1:7" ht="15">
      <c r="A165" s="16"/>
      <c r="B165" s="16"/>
      <c r="C165" s="17" t="s">
        <v>60</v>
      </c>
      <c r="D165" s="15" t="s">
        <v>133</v>
      </c>
      <c r="E165" s="18">
        <v>100</v>
      </c>
      <c r="F165" s="18">
        <v>94.65</v>
      </c>
      <c r="G165" s="51">
        <f t="shared" si="2"/>
        <v>94.65</v>
      </c>
    </row>
    <row r="166" spans="1:7" ht="15">
      <c r="A166" s="16"/>
      <c r="B166" s="16" t="s">
        <v>122</v>
      </c>
      <c r="C166" s="17"/>
      <c r="D166" s="29" t="s">
        <v>199</v>
      </c>
      <c r="E166" s="27">
        <f>SUM(E167:E171)</f>
        <v>1413220</v>
      </c>
      <c r="F166" s="27">
        <f>SUM(F167:F171)</f>
        <v>875178.8</v>
      </c>
      <c r="G166" s="38">
        <f>F166/E166*100</f>
        <v>61.92799422595209</v>
      </c>
    </row>
    <row r="167" spans="1:7" ht="15">
      <c r="A167" s="16"/>
      <c r="B167" s="16"/>
      <c r="C167" s="17" t="s">
        <v>78</v>
      </c>
      <c r="D167" s="15" t="s">
        <v>134</v>
      </c>
      <c r="E167" s="18">
        <v>20000</v>
      </c>
      <c r="F167" s="18">
        <v>7416</v>
      </c>
      <c r="G167" s="51">
        <f t="shared" si="2"/>
        <v>37.08</v>
      </c>
    </row>
    <row r="168" spans="1:7" ht="15">
      <c r="A168" s="16"/>
      <c r="B168" s="16"/>
      <c r="C168" s="17" t="s">
        <v>61</v>
      </c>
      <c r="D168" s="15" t="s">
        <v>37</v>
      </c>
      <c r="E168" s="18">
        <v>0</v>
      </c>
      <c r="F168" s="18">
        <v>1505.8</v>
      </c>
      <c r="G168" s="71">
        <v>0</v>
      </c>
    </row>
    <row r="169" spans="1:7" ht="16.5" customHeight="1">
      <c r="A169" s="16"/>
      <c r="B169" s="16"/>
      <c r="C169" s="17" t="s">
        <v>75</v>
      </c>
      <c r="D169" s="15" t="s">
        <v>200</v>
      </c>
      <c r="E169" s="18">
        <v>145200</v>
      </c>
      <c r="F169" s="18">
        <v>65400</v>
      </c>
      <c r="G169" s="71">
        <f t="shared" si="2"/>
        <v>45.04132231404959</v>
      </c>
    </row>
    <row r="170" spans="1:7" ht="22.5" customHeight="1">
      <c r="A170" s="16"/>
      <c r="B170" s="16"/>
      <c r="C170" s="17" t="s">
        <v>112</v>
      </c>
      <c r="D170" s="15" t="s">
        <v>257</v>
      </c>
      <c r="E170" s="18">
        <v>1246020</v>
      </c>
      <c r="F170" s="18">
        <v>800857</v>
      </c>
      <c r="G170" s="71">
        <f t="shared" si="2"/>
        <v>64.27320588754594</v>
      </c>
    </row>
    <row r="171" spans="1:7" ht="36" customHeight="1">
      <c r="A171" s="16"/>
      <c r="B171" s="16"/>
      <c r="C171" s="17" t="s">
        <v>143</v>
      </c>
      <c r="D171" s="15" t="s">
        <v>183</v>
      </c>
      <c r="E171" s="18">
        <v>2000</v>
      </c>
      <c r="F171" s="18">
        <v>0</v>
      </c>
      <c r="G171" s="51">
        <f t="shared" si="2"/>
        <v>0</v>
      </c>
    </row>
    <row r="172" spans="1:7" s="47" customFormat="1" ht="24.75" customHeight="1">
      <c r="A172" s="62" t="s">
        <v>123</v>
      </c>
      <c r="B172" s="62"/>
      <c r="C172" s="62"/>
      <c r="D172" s="63" t="s">
        <v>266</v>
      </c>
      <c r="E172" s="64">
        <f>E173+E177+E180</f>
        <v>3069561.9800000004</v>
      </c>
      <c r="F172" s="64">
        <f>F173+F177+F180</f>
        <v>1770456.83</v>
      </c>
      <c r="G172" s="61">
        <f t="shared" si="2"/>
        <v>57.677832913476465</v>
      </c>
    </row>
    <row r="173" spans="1:7" ht="15.75" customHeight="1">
      <c r="A173" s="16"/>
      <c r="B173" s="16" t="s">
        <v>168</v>
      </c>
      <c r="C173" s="17"/>
      <c r="D173" s="29" t="s">
        <v>267</v>
      </c>
      <c r="E173" s="27">
        <f>SUM(E174:E176)</f>
        <v>304370</v>
      </c>
      <c r="F173" s="27">
        <f>SUM(F174:F176)</f>
        <v>120097.7</v>
      </c>
      <c r="G173" s="38">
        <f t="shared" si="2"/>
        <v>39.4577980747117</v>
      </c>
    </row>
    <row r="174" spans="1:7" ht="15" customHeight="1">
      <c r="A174" s="16"/>
      <c r="B174" s="16"/>
      <c r="C174" s="17" t="s">
        <v>67</v>
      </c>
      <c r="D174" s="15" t="s">
        <v>30</v>
      </c>
      <c r="E174" s="18">
        <v>220320</v>
      </c>
      <c r="F174" s="18">
        <v>87771</v>
      </c>
      <c r="G174" s="51">
        <f t="shared" si="2"/>
        <v>39.83796296296296</v>
      </c>
    </row>
    <row r="175" spans="1:7" ht="15">
      <c r="A175" s="16"/>
      <c r="B175" s="16"/>
      <c r="C175" s="17" t="s">
        <v>78</v>
      </c>
      <c r="D175" s="15" t="s">
        <v>134</v>
      </c>
      <c r="E175" s="18">
        <v>82550</v>
      </c>
      <c r="F175" s="18">
        <v>32246</v>
      </c>
      <c r="G175" s="51">
        <f t="shared" si="2"/>
        <v>39.062386432465175</v>
      </c>
    </row>
    <row r="176" spans="1:7" ht="15">
      <c r="A176" s="16"/>
      <c r="B176" s="16"/>
      <c r="C176" s="17" t="s">
        <v>60</v>
      </c>
      <c r="D176" s="15" t="s">
        <v>133</v>
      </c>
      <c r="E176" s="18">
        <v>1500</v>
      </c>
      <c r="F176" s="18">
        <v>80.7</v>
      </c>
      <c r="G176" s="51">
        <f t="shared" si="2"/>
        <v>5.38</v>
      </c>
    </row>
    <row r="177" spans="1:7" ht="15">
      <c r="A177" s="16"/>
      <c r="B177" s="16" t="s">
        <v>181</v>
      </c>
      <c r="C177" s="17"/>
      <c r="D177" s="29" t="s">
        <v>268</v>
      </c>
      <c r="E177" s="27">
        <f>SUM(E178:E179)</f>
        <v>11530</v>
      </c>
      <c r="F177" s="27">
        <f>SUM(F178:F179)</f>
        <v>5377.77</v>
      </c>
      <c r="G177" s="38">
        <f t="shared" si="2"/>
        <v>46.641543798785776</v>
      </c>
    </row>
    <row r="178" spans="1:7" ht="15">
      <c r="A178" s="16"/>
      <c r="B178" s="16"/>
      <c r="C178" s="17" t="s">
        <v>67</v>
      </c>
      <c r="D178" s="15" t="s">
        <v>177</v>
      </c>
      <c r="E178" s="18">
        <v>11520</v>
      </c>
      <c r="F178" s="18">
        <v>5370</v>
      </c>
      <c r="G178" s="51">
        <f t="shared" si="2"/>
        <v>46.61458333333333</v>
      </c>
    </row>
    <row r="179" spans="1:7" ht="15">
      <c r="A179" s="16"/>
      <c r="B179" s="16"/>
      <c r="C179" s="17" t="s">
        <v>60</v>
      </c>
      <c r="D179" s="15" t="s">
        <v>133</v>
      </c>
      <c r="E179" s="18">
        <v>10</v>
      </c>
      <c r="F179" s="18">
        <v>7.77</v>
      </c>
      <c r="G179" s="51">
        <f t="shared" si="2"/>
        <v>77.69999999999999</v>
      </c>
    </row>
    <row r="180" spans="1:7" ht="15">
      <c r="A180" s="16"/>
      <c r="B180" s="16" t="s">
        <v>124</v>
      </c>
      <c r="C180" s="17"/>
      <c r="D180" s="29" t="s">
        <v>199</v>
      </c>
      <c r="E180" s="27">
        <f>SUM(E181:E184)</f>
        <v>2753661.9800000004</v>
      </c>
      <c r="F180" s="27">
        <f>SUM(F181:F184)</f>
        <v>1644981.36</v>
      </c>
      <c r="G180" s="38">
        <f t="shared" si="2"/>
        <v>59.737955201022885</v>
      </c>
    </row>
    <row r="181" spans="1:7" ht="36.75" customHeight="1">
      <c r="A181" s="16"/>
      <c r="B181" s="16"/>
      <c r="C181" s="17" t="s">
        <v>158</v>
      </c>
      <c r="D181" s="15" t="s">
        <v>188</v>
      </c>
      <c r="E181" s="18">
        <v>2455218.72</v>
      </c>
      <c r="F181" s="18">
        <v>1471227.77</v>
      </c>
      <c r="G181" s="51">
        <f t="shared" si="2"/>
        <v>59.9224728133386</v>
      </c>
    </row>
    <row r="182" spans="1:7" ht="35.25" customHeight="1">
      <c r="A182" s="16"/>
      <c r="B182" s="16"/>
      <c r="C182" s="17" t="s">
        <v>146</v>
      </c>
      <c r="D182" s="15" t="s">
        <v>188</v>
      </c>
      <c r="E182" s="18">
        <v>274443.26</v>
      </c>
      <c r="F182" s="18">
        <v>149753.59</v>
      </c>
      <c r="G182" s="51">
        <f t="shared" si="2"/>
        <v>54.56632092185466</v>
      </c>
    </row>
    <row r="183" spans="1:7" ht="35.25" customHeight="1">
      <c r="A183" s="17"/>
      <c r="B183" s="17"/>
      <c r="C183" s="17" t="s">
        <v>187</v>
      </c>
      <c r="D183" s="15" t="s">
        <v>188</v>
      </c>
      <c r="E183" s="18">
        <v>20400</v>
      </c>
      <c r="F183" s="18">
        <v>20400</v>
      </c>
      <c r="G183" s="51">
        <f t="shared" si="2"/>
        <v>100</v>
      </c>
    </row>
    <row r="184" spans="1:7" ht="35.25" customHeight="1">
      <c r="A184" s="17"/>
      <c r="B184" s="17"/>
      <c r="C184" s="17" t="s">
        <v>192</v>
      </c>
      <c r="D184" s="15" t="s">
        <v>188</v>
      </c>
      <c r="E184" s="18">
        <v>3600</v>
      </c>
      <c r="F184" s="18">
        <v>3600</v>
      </c>
      <c r="G184" s="51">
        <f t="shared" si="2"/>
        <v>100</v>
      </c>
    </row>
    <row r="185" spans="1:7" s="47" customFormat="1" ht="24.75" customHeight="1">
      <c r="A185" s="62" t="s">
        <v>125</v>
      </c>
      <c r="B185" s="62"/>
      <c r="C185" s="62"/>
      <c r="D185" s="63" t="s">
        <v>269</v>
      </c>
      <c r="E185" s="64">
        <f>E186</f>
        <v>256800</v>
      </c>
      <c r="F185" s="64">
        <f>F186</f>
        <v>256800</v>
      </c>
      <c r="G185" s="61">
        <f t="shared" si="2"/>
        <v>100</v>
      </c>
    </row>
    <row r="186" spans="1:7" ht="15.75" customHeight="1">
      <c r="A186" s="16"/>
      <c r="B186" s="16" t="s">
        <v>126</v>
      </c>
      <c r="C186" s="17"/>
      <c r="D186" s="29" t="s">
        <v>270</v>
      </c>
      <c r="E186" s="27">
        <f>E187</f>
        <v>256800</v>
      </c>
      <c r="F186" s="27">
        <f>F187</f>
        <v>256800</v>
      </c>
      <c r="G186" s="38">
        <f t="shared" si="2"/>
        <v>100</v>
      </c>
    </row>
    <row r="187" spans="1:7" ht="23.25" customHeight="1">
      <c r="A187" s="16"/>
      <c r="B187" s="16"/>
      <c r="C187" s="17" t="s">
        <v>112</v>
      </c>
      <c r="D187" s="15" t="s">
        <v>257</v>
      </c>
      <c r="E187" s="18">
        <v>256800</v>
      </c>
      <c r="F187" s="18">
        <v>256800</v>
      </c>
      <c r="G187" s="51">
        <f t="shared" si="2"/>
        <v>100</v>
      </c>
    </row>
    <row r="188" spans="1:7" s="47" customFormat="1" ht="24.75" customHeight="1">
      <c r="A188" s="62" t="s">
        <v>127</v>
      </c>
      <c r="B188" s="62"/>
      <c r="C188" s="62"/>
      <c r="D188" s="63" t="s">
        <v>271</v>
      </c>
      <c r="E188" s="64">
        <f>SUM(E189+E192+E194+E199)</f>
        <v>15876953</v>
      </c>
      <c r="F188" s="64">
        <f>SUM(F189+F192+F194+F199)</f>
        <v>3121557.87</v>
      </c>
      <c r="G188" s="61">
        <f t="shared" si="2"/>
        <v>19.66093790162382</v>
      </c>
    </row>
    <row r="189" spans="1:7" ht="16.5" customHeight="1">
      <c r="A189" s="16"/>
      <c r="B189" s="16" t="s">
        <v>182</v>
      </c>
      <c r="C189" s="17"/>
      <c r="D189" s="29" t="s">
        <v>272</v>
      </c>
      <c r="E189" s="27">
        <f>SUM(E190:E191)</f>
        <v>650</v>
      </c>
      <c r="F189" s="27">
        <f>SUM(F190:F191)</f>
        <v>588.58</v>
      </c>
      <c r="G189" s="38">
        <f t="shared" si="2"/>
        <v>90.55076923076923</v>
      </c>
    </row>
    <row r="190" spans="1:7" ht="15" customHeight="1">
      <c r="A190" s="16"/>
      <c r="B190" s="16"/>
      <c r="C190" s="17" t="s">
        <v>59</v>
      </c>
      <c r="D190" s="15" t="s">
        <v>132</v>
      </c>
      <c r="E190" s="18">
        <v>600</v>
      </c>
      <c r="F190" s="18">
        <v>551.73</v>
      </c>
      <c r="G190" s="51">
        <f t="shared" si="2"/>
        <v>91.955</v>
      </c>
    </row>
    <row r="191" spans="1:7" ht="15" customHeight="1">
      <c r="A191" s="16"/>
      <c r="B191" s="16"/>
      <c r="C191" s="17" t="s">
        <v>60</v>
      </c>
      <c r="D191" s="15" t="s">
        <v>133</v>
      </c>
      <c r="E191" s="18">
        <v>50</v>
      </c>
      <c r="F191" s="18">
        <v>36.85</v>
      </c>
      <c r="G191" s="51">
        <f t="shared" si="2"/>
        <v>73.7</v>
      </c>
    </row>
    <row r="192" spans="1:7" ht="23.25" customHeight="1">
      <c r="A192" s="53"/>
      <c r="B192" s="53" t="s">
        <v>169</v>
      </c>
      <c r="C192" s="53"/>
      <c r="D192" s="54" t="s">
        <v>273</v>
      </c>
      <c r="E192" s="72">
        <f>E193:E193</f>
        <v>75000</v>
      </c>
      <c r="F192" s="55">
        <f>E193:E193</f>
        <v>75000</v>
      </c>
      <c r="G192" s="56">
        <f t="shared" si="2"/>
        <v>100</v>
      </c>
    </row>
    <row r="193" spans="1:7" ht="24.75" customHeight="1">
      <c r="A193" s="16"/>
      <c r="B193" s="16"/>
      <c r="C193" s="17" t="s">
        <v>131</v>
      </c>
      <c r="D193" s="15" t="s">
        <v>172</v>
      </c>
      <c r="E193" s="18">
        <v>75000</v>
      </c>
      <c r="F193" s="18">
        <v>75000</v>
      </c>
      <c r="G193" s="51">
        <f t="shared" si="2"/>
        <v>100</v>
      </c>
    </row>
    <row r="194" spans="1:7" ht="37.5" customHeight="1">
      <c r="A194" s="16"/>
      <c r="B194" s="16" t="s">
        <v>159</v>
      </c>
      <c r="C194" s="17"/>
      <c r="D194" s="29" t="s">
        <v>274</v>
      </c>
      <c r="E194" s="27">
        <f>SUM(E195:E198)</f>
        <v>935500</v>
      </c>
      <c r="F194" s="27">
        <f>SUM(F195:F198)</f>
        <v>99342.41</v>
      </c>
      <c r="G194" s="38">
        <f t="shared" si="2"/>
        <v>10.619177979690006</v>
      </c>
    </row>
    <row r="195" spans="1:7" ht="17.25" customHeight="1">
      <c r="A195" s="16"/>
      <c r="B195" s="16"/>
      <c r="C195" s="17" t="s">
        <v>83</v>
      </c>
      <c r="D195" s="15" t="s">
        <v>42</v>
      </c>
      <c r="E195" s="18">
        <v>2200</v>
      </c>
      <c r="F195" s="18">
        <v>2115.99</v>
      </c>
      <c r="G195" s="51">
        <f t="shared" si="2"/>
        <v>96.18136363636363</v>
      </c>
    </row>
    <row r="196" spans="1:7" ht="15">
      <c r="A196" s="16"/>
      <c r="B196" s="16"/>
      <c r="C196" s="17" t="s">
        <v>67</v>
      </c>
      <c r="D196" s="15" t="s">
        <v>30</v>
      </c>
      <c r="E196" s="18">
        <v>218000</v>
      </c>
      <c r="F196" s="18">
        <v>96029.22</v>
      </c>
      <c r="G196" s="51">
        <f t="shared" si="2"/>
        <v>44.050100917431195</v>
      </c>
    </row>
    <row r="197" spans="1:7" ht="15">
      <c r="A197" s="16"/>
      <c r="B197" s="16"/>
      <c r="C197" s="17" t="s">
        <v>60</v>
      </c>
      <c r="D197" s="15" t="s">
        <v>133</v>
      </c>
      <c r="E197" s="18">
        <v>1300</v>
      </c>
      <c r="F197" s="18">
        <v>1197.2</v>
      </c>
      <c r="G197" s="51">
        <f t="shared" si="2"/>
        <v>92.0923076923077</v>
      </c>
    </row>
    <row r="198" spans="1:7" ht="15">
      <c r="A198" s="16"/>
      <c r="B198" s="16"/>
      <c r="C198" s="17" t="s">
        <v>61</v>
      </c>
      <c r="D198" s="15" t="s">
        <v>37</v>
      </c>
      <c r="E198" s="18">
        <v>714000</v>
      </c>
      <c r="F198" s="18">
        <v>0</v>
      </c>
      <c r="G198" s="51">
        <f t="shared" si="2"/>
        <v>0</v>
      </c>
    </row>
    <row r="199" spans="1:7" ht="15">
      <c r="A199" s="16"/>
      <c r="B199" s="16" t="s">
        <v>160</v>
      </c>
      <c r="C199" s="17"/>
      <c r="D199" s="29" t="s">
        <v>199</v>
      </c>
      <c r="E199" s="27">
        <f>SUM(E200:E205)</f>
        <v>14865803</v>
      </c>
      <c r="F199" s="27">
        <f>SUM(F200:F205)</f>
        <v>2946626.88</v>
      </c>
      <c r="G199" s="38">
        <f t="shared" si="2"/>
        <v>19.821511693650184</v>
      </c>
    </row>
    <row r="200" spans="1:7" ht="15">
      <c r="A200" s="16"/>
      <c r="B200" s="16"/>
      <c r="C200" s="17" t="s">
        <v>128</v>
      </c>
      <c r="D200" s="15" t="s">
        <v>173</v>
      </c>
      <c r="E200" s="18">
        <v>2300000</v>
      </c>
      <c r="F200" s="18">
        <v>1410901.36</v>
      </c>
      <c r="G200" s="51">
        <f t="shared" si="2"/>
        <v>61.343537391304345</v>
      </c>
    </row>
    <row r="201" spans="1:7" ht="15.75" customHeight="1">
      <c r="A201" s="16"/>
      <c r="B201" s="16"/>
      <c r="C201" s="17" t="s">
        <v>59</v>
      </c>
      <c r="D201" s="15" t="s">
        <v>132</v>
      </c>
      <c r="E201" s="18">
        <v>4000</v>
      </c>
      <c r="F201" s="18">
        <v>2411.47</v>
      </c>
      <c r="G201" s="51">
        <f t="shared" si="2"/>
        <v>60.28675</v>
      </c>
    </row>
    <row r="202" spans="1:7" ht="17.25" customHeight="1">
      <c r="A202" s="16"/>
      <c r="B202" s="16"/>
      <c r="C202" s="17" t="s">
        <v>193</v>
      </c>
      <c r="D202" s="15" t="s">
        <v>275</v>
      </c>
      <c r="E202" s="18">
        <v>8000000</v>
      </c>
      <c r="F202" s="18">
        <v>0</v>
      </c>
      <c r="G202" s="51">
        <f t="shared" si="2"/>
        <v>0</v>
      </c>
    </row>
    <row r="203" spans="1:7" ht="15">
      <c r="A203" s="16"/>
      <c r="B203" s="16"/>
      <c r="C203" s="17" t="s">
        <v>60</v>
      </c>
      <c r="D203" s="15" t="s">
        <v>133</v>
      </c>
      <c r="E203" s="18">
        <v>30</v>
      </c>
      <c r="F203" s="18">
        <v>25.17</v>
      </c>
      <c r="G203" s="51">
        <f t="shared" si="2"/>
        <v>83.9</v>
      </c>
    </row>
    <row r="204" spans="1:7" ht="15">
      <c r="A204" s="16"/>
      <c r="B204" s="16"/>
      <c r="C204" s="17" t="s">
        <v>61</v>
      </c>
      <c r="D204" s="15" t="s">
        <v>37</v>
      </c>
      <c r="E204" s="18">
        <v>2000</v>
      </c>
      <c r="F204" s="18">
        <v>2215.83</v>
      </c>
      <c r="G204" s="51">
        <f aca="true" t="shared" si="3" ref="G204:G212">F204/E204*100</f>
        <v>110.7915</v>
      </c>
    </row>
    <row r="205" spans="1:7" ht="35.25" customHeight="1">
      <c r="A205" s="16"/>
      <c r="B205" s="16"/>
      <c r="C205" s="17" t="s">
        <v>187</v>
      </c>
      <c r="D205" s="15" t="s">
        <v>188</v>
      </c>
      <c r="E205" s="18">
        <v>4559773</v>
      </c>
      <c r="F205" s="18">
        <v>1531073.05</v>
      </c>
      <c r="G205" s="51">
        <f t="shared" si="3"/>
        <v>33.57783490537797</v>
      </c>
    </row>
    <row r="206" spans="1:7" s="47" customFormat="1" ht="24">
      <c r="A206" s="62" t="s">
        <v>129</v>
      </c>
      <c r="B206" s="62"/>
      <c r="C206" s="62"/>
      <c r="D206" s="63" t="s">
        <v>276</v>
      </c>
      <c r="E206" s="64">
        <f>SUM(E207+E209+E211)</f>
        <v>38400</v>
      </c>
      <c r="F206" s="64">
        <f>SUM(F207+F209+F211)</f>
        <v>20814.93</v>
      </c>
      <c r="G206" s="61">
        <f t="shared" si="3"/>
        <v>54.205546874999996</v>
      </c>
    </row>
    <row r="207" spans="1:7" s="47" customFormat="1" ht="24">
      <c r="A207" s="16"/>
      <c r="B207" s="16" t="s">
        <v>194</v>
      </c>
      <c r="C207" s="16"/>
      <c r="D207" s="29" t="s">
        <v>277</v>
      </c>
      <c r="E207" s="27">
        <f>SUM(E208)</f>
        <v>2500</v>
      </c>
      <c r="F207" s="27">
        <f>SUM(F208)</f>
        <v>2499.66</v>
      </c>
      <c r="G207" s="38">
        <f t="shared" si="3"/>
        <v>99.9864</v>
      </c>
    </row>
    <row r="208" spans="1:7" s="28" customFormat="1" ht="15">
      <c r="A208" s="17"/>
      <c r="B208" s="17"/>
      <c r="C208" s="17" t="s">
        <v>61</v>
      </c>
      <c r="D208" s="15" t="s">
        <v>37</v>
      </c>
      <c r="E208" s="18">
        <v>2500</v>
      </c>
      <c r="F208" s="18">
        <v>2499.66</v>
      </c>
      <c r="G208" s="51">
        <f t="shared" si="3"/>
        <v>99.9864</v>
      </c>
    </row>
    <row r="209" spans="1:7" ht="15">
      <c r="A209" s="16"/>
      <c r="B209" s="16" t="s">
        <v>130</v>
      </c>
      <c r="C209" s="17"/>
      <c r="D209" s="29" t="s">
        <v>278</v>
      </c>
      <c r="E209" s="27">
        <f>E210</f>
        <v>35000</v>
      </c>
      <c r="F209" s="27">
        <f>F210</f>
        <v>17500</v>
      </c>
      <c r="G209" s="38">
        <f t="shared" si="3"/>
        <v>50</v>
      </c>
    </row>
    <row r="210" spans="1:7" ht="36" customHeight="1">
      <c r="A210" s="16"/>
      <c r="B210" s="16"/>
      <c r="C210" s="17" t="s">
        <v>131</v>
      </c>
      <c r="D210" s="15" t="s">
        <v>174</v>
      </c>
      <c r="E210" s="18">
        <v>35000</v>
      </c>
      <c r="F210" s="18">
        <v>17500</v>
      </c>
      <c r="G210" s="51">
        <f t="shared" si="3"/>
        <v>50</v>
      </c>
    </row>
    <row r="211" spans="1:7" ht="16.5" customHeight="1">
      <c r="A211" s="16"/>
      <c r="B211" s="16" t="s">
        <v>195</v>
      </c>
      <c r="C211" s="17"/>
      <c r="D211" s="29" t="s">
        <v>199</v>
      </c>
      <c r="E211" s="27">
        <f>SUM(E212)</f>
        <v>900</v>
      </c>
      <c r="F211" s="27">
        <f>SUM(F212)</f>
        <v>815.27</v>
      </c>
      <c r="G211" s="38">
        <f t="shared" si="3"/>
        <v>90.58555555555556</v>
      </c>
    </row>
    <row r="212" spans="1:7" ht="16.5" customHeight="1">
      <c r="A212" s="16"/>
      <c r="B212" s="16"/>
      <c r="C212" s="17" t="s">
        <v>61</v>
      </c>
      <c r="D212" s="15" t="s">
        <v>37</v>
      </c>
      <c r="E212" s="18">
        <v>900</v>
      </c>
      <c r="F212" s="18">
        <v>815.27</v>
      </c>
      <c r="G212" s="51">
        <f t="shared" si="3"/>
        <v>90.58555555555556</v>
      </c>
    </row>
    <row r="213" spans="1:7" ht="19.5" customHeight="1">
      <c r="A213" s="33"/>
      <c r="B213" s="33"/>
      <c r="C213" s="34"/>
      <c r="D213" s="35"/>
      <c r="E213" s="36"/>
      <c r="F213" s="36"/>
      <c r="G213" s="37"/>
    </row>
  </sheetData>
  <sheetProtection/>
  <mergeCells count="1">
    <mergeCell ref="A1:G1"/>
  </mergeCells>
  <printOptions/>
  <pageMargins left="0.5729166666666666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2009-08-24T09:02:43Z</cp:lastPrinted>
  <dcterms:created xsi:type="dcterms:W3CDTF">2006-09-22T13:37:51Z</dcterms:created>
  <dcterms:modified xsi:type="dcterms:W3CDTF">2013-08-12T13:17:05Z</dcterms:modified>
  <cp:category/>
  <cp:version/>
  <cp:contentType/>
  <cp:contentStatus/>
</cp:coreProperties>
</file>